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/>
  <bookViews>
    <workbookView xWindow="240" yWindow="105" windowWidth="14805" windowHeight="8010"/>
  </bookViews>
  <sheets>
    <sheet name="sal. sheet" sheetId="1" r:id="rId1"/>
  </sheets>
  <definedNames>
    <definedName name="_xlnm.Print_Area" localSheetId="0">'sal. sheet'!$P$175:$Z$198</definedName>
  </definedNames>
  <calcPr calcId="171027"/>
  <fileRecoveryPr autoRecover="0"/>
</workbook>
</file>

<file path=xl/calcChain.xml><?xml version="1.0" encoding="utf-8"?>
<calcChain xmlns="http://schemas.openxmlformats.org/spreadsheetml/2006/main">
  <c r="L129" i="1" l="1"/>
  <c r="L126" i="1"/>
  <c r="L123" i="1"/>
  <c r="L120" i="1"/>
  <c r="L117" i="1"/>
  <c r="J86" i="1"/>
  <c r="J128" i="1" l="1"/>
  <c r="J122" i="1"/>
  <c r="J119" i="1"/>
  <c r="J125" i="1"/>
  <c r="J116" i="1"/>
  <c r="J83" i="1"/>
  <c r="L157" i="1"/>
  <c r="L154" i="1"/>
  <c r="I125" i="1" l="1"/>
  <c r="G125" i="1"/>
  <c r="F125" i="1"/>
  <c r="E125" i="1"/>
  <c r="H125" i="1"/>
  <c r="J221" i="1"/>
  <c r="J218" i="1"/>
  <c r="I83" i="1"/>
  <c r="F83" i="1"/>
  <c r="E83" i="1"/>
  <c r="J55" i="1"/>
  <c r="J52" i="1"/>
  <c r="J49" i="1"/>
  <c r="J46" i="1"/>
  <c r="J43" i="1"/>
  <c r="J21" i="1"/>
  <c r="J18" i="1"/>
  <c r="J15" i="1"/>
  <c r="J12" i="1"/>
  <c r="P29" i="1" l="1"/>
  <c r="V159" i="1"/>
  <c r="V122" i="1"/>
  <c r="V119" i="1"/>
  <c r="V95" i="1"/>
  <c r="V55" i="1"/>
  <c r="V52" i="1"/>
  <c r="V49" i="1"/>
  <c r="Y83" i="1" l="1"/>
  <c r="O83" i="1"/>
  <c r="G83" i="1" l="1"/>
  <c r="M83" i="1" s="1"/>
  <c r="Z83" i="1" s="1"/>
  <c r="G9" i="1" l="1"/>
  <c r="J224" i="1" l="1"/>
  <c r="J24" i="1" l="1"/>
  <c r="G58" i="1" l="1"/>
  <c r="P58" i="1"/>
  <c r="O58" i="1"/>
  <c r="H58" i="1"/>
  <c r="M58" i="1" l="1"/>
  <c r="Z58" i="1" s="1"/>
  <c r="H218" i="1"/>
  <c r="AC58" i="1" l="1"/>
  <c r="AD58" i="1" s="1"/>
  <c r="G221" i="1"/>
  <c r="G218" i="1"/>
  <c r="G159" i="1"/>
  <c r="G156" i="1"/>
  <c r="G153" i="1"/>
  <c r="G150" i="1"/>
  <c r="G147" i="1"/>
  <c r="G128" i="1"/>
  <c r="G122" i="1"/>
  <c r="G119" i="1"/>
  <c r="G116" i="1"/>
  <c r="G95" i="1"/>
  <c r="G92" i="1"/>
  <c r="G89" i="1"/>
  <c r="G86" i="1"/>
  <c r="G80" i="1"/>
  <c r="G77" i="1"/>
  <c r="G55" i="1"/>
  <c r="G52" i="1"/>
  <c r="G49" i="1"/>
  <c r="G46" i="1"/>
  <c r="G43" i="1"/>
  <c r="G24" i="1"/>
  <c r="G21" i="1"/>
  <c r="G18" i="1"/>
  <c r="G15" i="1"/>
  <c r="G12" i="1"/>
  <c r="G27" i="1" l="1"/>
  <c r="J156" i="1" l="1"/>
  <c r="J147" i="1"/>
  <c r="J150" i="1"/>
  <c r="J153" i="1"/>
  <c r="J95" i="1"/>
  <c r="J92" i="1"/>
  <c r="J89" i="1"/>
  <c r="X164" i="1" l="1"/>
  <c r="W164" i="1"/>
  <c r="V164" i="1"/>
  <c r="U164" i="1"/>
  <c r="T164" i="1"/>
  <c r="S164" i="1"/>
  <c r="Q164" i="1"/>
  <c r="K164" i="1"/>
  <c r="J164" i="1"/>
  <c r="F164" i="1"/>
  <c r="E164" i="1"/>
  <c r="P196" i="1" l="1"/>
  <c r="P229" i="1" s="1"/>
  <c r="P169" i="1"/>
  <c r="P134" i="1"/>
  <c r="P102" i="1"/>
  <c r="P65" i="1"/>
  <c r="G164" i="1" l="1"/>
  <c r="Y221" i="1" l="1"/>
  <c r="V224" i="1"/>
  <c r="T224" i="1"/>
  <c r="Y43" i="1"/>
  <c r="X100" i="1"/>
  <c r="W100" i="1"/>
  <c r="V100" i="1"/>
  <c r="U100" i="1"/>
  <c r="X98" i="1"/>
  <c r="X115" i="1" s="1"/>
  <c r="W98" i="1"/>
  <c r="W115" i="1" s="1"/>
  <c r="V98" i="1"/>
  <c r="V115" i="1" s="1"/>
  <c r="V131" i="1" s="1"/>
  <c r="U98" i="1"/>
  <c r="U115" i="1" s="1"/>
  <c r="U131" i="1" s="1"/>
  <c r="X27" i="1"/>
  <c r="W27" i="1"/>
  <c r="V27" i="1"/>
  <c r="V42" i="1" s="1"/>
  <c r="U27" i="1"/>
  <c r="U42" i="1" s="1"/>
  <c r="U61" i="1" s="1"/>
  <c r="T27" i="1"/>
  <c r="T42" i="1" s="1"/>
  <c r="V61" i="1" l="1"/>
  <c r="V63" i="1" s="1"/>
  <c r="T61" i="1"/>
  <c r="T63" i="1" s="1"/>
  <c r="U146" i="1"/>
  <c r="U162" i="1" s="1"/>
  <c r="U182" i="1" s="1"/>
  <c r="U165" i="1"/>
  <c r="U181" i="1"/>
  <c r="V146" i="1"/>
  <c r="V162" i="1" s="1"/>
  <c r="V182" i="1" s="1"/>
  <c r="I89" i="1"/>
  <c r="H89" i="1"/>
  <c r="B102" i="1"/>
  <c r="L164" i="1"/>
  <c r="E27" i="1"/>
  <c r="V181" i="1" l="1"/>
  <c r="V183" i="1" s="1"/>
  <c r="U183" i="1"/>
  <c r="V165" i="1"/>
  <c r="M89" i="1"/>
  <c r="U63" i="1"/>
  <c r="Y12" i="1"/>
  <c r="O12" i="1"/>
  <c r="I12" i="1"/>
  <c r="H12" i="1"/>
  <c r="M12" i="1" l="1"/>
  <c r="Z12" i="1" s="1"/>
  <c r="AC12" i="1" s="1"/>
  <c r="AD12" i="1" l="1"/>
  <c r="Q202" i="1" l="1"/>
  <c r="H95" i="1" l="1"/>
  <c r="Y153" i="1"/>
  <c r="Y218" i="1"/>
  <c r="Y9" i="1"/>
  <c r="P150" i="1"/>
  <c r="P164" i="1" s="1"/>
  <c r="Y156" i="1"/>
  <c r="Y125" i="1"/>
  <c r="Y122" i="1"/>
  <c r="Y119" i="1"/>
  <c r="Y116" i="1"/>
  <c r="Y95" i="1"/>
  <c r="Y92" i="1"/>
  <c r="Y80" i="1"/>
  <c r="Y77" i="1"/>
  <c r="Y52" i="1"/>
  <c r="Y49" i="1"/>
  <c r="Y46" i="1"/>
  <c r="Y24" i="1"/>
  <c r="Y21" i="1"/>
  <c r="Y18" i="1"/>
  <c r="Y15" i="1"/>
  <c r="Y159" i="1"/>
  <c r="W182" i="1" l="1"/>
  <c r="P228" i="1"/>
  <c r="X224" i="1"/>
  <c r="W224" i="1"/>
  <c r="S224" i="1"/>
  <c r="R224" i="1"/>
  <c r="Q224" i="1"/>
  <c r="P224" i="1"/>
  <c r="N224" i="1"/>
  <c r="L224" i="1"/>
  <c r="K224" i="1"/>
  <c r="F224" i="1"/>
  <c r="E224" i="1"/>
  <c r="I221" i="1"/>
  <c r="H221" i="1"/>
  <c r="I218" i="1"/>
  <c r="B196" i="1"/>
  <c r="B229" i="1" s="1"/>
  <c r="P195" i="1"/>
  <c r="L174" i="1"/>
  <c r="L172" i="1"/>
  <c r="B169" i="1"/>
  <c r="P168" i="1"/>
  <c r="AA165" i="1"/>
  <c r="N164" i="1"/>
  <c r="O159" i="1"/>
  <c r="H159" i="1"/>
  <c r="O156" i="1"/>
  <c r="H156" i="1"/>
  <c r="O153" i="1"/>
  <c r="H153" i="1"/>
  <c r="R150" i="1"/>
  <c r="Y150" i="1" s="1"/>
  <c r="O150" i="1"/>
  <c r="H150" i="1"/>
  <c r="R147" i="1"/>
  <c r="Y147" i="1" s="1"/>
  <c r="O147" i="1"/>
  <c r="H147" i="1"/>
  <c r="R128" i="1"/>
  <c r="O128" i="1"/>
  <c r="H128" i="1"/>
  <c r="B134" i="1"/>
  <c r="P133" i="1"/>
  <c r="W131" i="1"/>
  <c r="W146" i="1" s="1"/>
  <c r="W162" i="1" s="1"/>
  <c r="O125" i="1"/>
  <c r="O122" i="1"/>
  <c r="H122" i="1"/>
  <c r="O119" i="1"/>
  <c r="H119" i="1"/>
  <c r="O116" i="1"/>
  <c r="I116" i="1"/>
  <c r="I164" i="1" s="1"/>
  <c r="H116" i="1"/>
  <c r="P109" i="1"/>
  <c r="A109" i="1"/>
  <c r="A140" i="1" s="1"/>
  <c r="T100" i="1"/>
  <c r="S100" i="1"/>
  <c r="Q100" i="1"/>
  <c r="L100" i="1"/>
  <c r="K100" i="1"/>
  <c r="X131" i="1"/>
  <c r="X146" i="1" s="1"/>
  <c r="X162" i="1" s="1"/>
  <c r="X182" i="1" s="1"/>
  <c r="T98" i="1"/>
  <c r="T115" i="1" s="1"/>
  <c r="S98" i="1"/>
  <c r="S115" i="1" s="1"/>
  <c r="S131" i="1" s="1"/>
  <c r="S146" i="1" s="1"/>
  <c r="S162" i="1" s="1"/>
  <c r="S182" i="1" s="1"/>
  <c r="Q98" i="1"/>
  <c r="Q115" i="1" s="1"/>
  <c r="Q131" i="1" s="1"/>
  <c r="Q146" i="1" s="1"/>
  <c r="Q162" i="1" s="1"/>
  <c r="Q182" i="1" s="1"/>
  <c r="L98" i="1"/>
  <c r="L115" i="1" s="1"/>
  <c r="K98" i="1"/>
  <c r="K115" i="1" s="1"/>
  <c r="K131" i="1" s="1"/>
  <c r="K146" i="1" s="1"/>
  <c r="O95" i="1"/>
  <c r="F98" i="1"/>
  <c r="F115" i="1" s="1"/>
  <c r="F131" i="1" s="1"/>
  <c r="F146" i="1" s="1"/>
  <c r="F162" i="1" s="1"/>
  <c r="F182" i="1" s="1"/>
  <c r="E100" i="1"/>
  <c r="E165" i="1" s="1"/>
  <c r="O92" i="1"/>
  <c r="I92" i="1"/>
  <c r="H92" i="1"/>
  <c r="R89" i="1"/>
  <c r="P89" i="1"/>
  <c r="O89" i="1"/>
  <c r="R86" i="1"/>
  <c r="Y86" i="1" s="1"/>
  <c r="O86" i="1"/>
  <c r="I86" i="1"/>
  <c r="O80" i="1"/>
  <c r="H80" i="1"/>
  <c r="O77" i="1"/>
  <c r="I77" i="1"/>
  <c r="H77" i="1"/>
  <c r="B65" i="1"/>
  <c r="P64" i="1"/>
  <c r="P55" i="1"/>
  <c r="Y55" i="1" s="1"/>
  <c r="O55" i="1"/>
  <c r="H55" i="1"/>
  <c r="O52" i="1"/>
  <c r="I52" i="1"/>
  <c r="H52" i="1"/>
  <c r="O49" i="1"/>
  <c r="I49" i="1"/>
  <c r="H49" i="1"/>
  <c r="O46" i="1"/>
  <c r="I46" i="1"/>
  <c r="H46" i="1"/>
  <c r="O43" i="1"/>
  <c r="I43" i="1"/>
  <c r="H43" i="1"/>
  <c r="AB42" i="1"/>
  <c r="AA42" i="1"/>
  <c r="P28" i="1"/>
  <c r="X42" i="1"/>
  <c r="W42" i="1"/>
  <c r="S27" i="1"/>
  <c r="S42" i="1" s="1"/>
  <c r="S61" i="1" s="1"/>
  <c r="R27" i="1"/>
  <c r="R42" i="1" s="1"/>
  <c r="R61" i="1" s="1"/>
  <c r="Q27" i="1"/>
  <c r="Q42" i="1" s="1"/>
  <c r="Q61" i="1" s="1"/>
  <c r="P27" i="1"/>
  <c r="P42" i="1" s="1"/>
  <c r="L27" i="1"/>
  <c r="L42" i="1" s="1"/>
  <c r="L61" i="1" s="1"/>
  <c r="K27" i="1"/>
  <c r="K42" i="1" s="1"/>
  <c r="K61" i="1" s="1"/>
  <c r="F27" i="1"/>
  <c r="F42" i="1" s="1"/>
  <c r="F61" i="1" s="1"/>
  <c r="E42" i="1"/>
  <c r="E61" i="1" s="1"/>
  <c r="O24" i="1"/>
  <c r="I24" i="1"/>
  <c r="H24" i="1"/>
  <c r="O21" i="1"/>
  <c r="I21" i="1"/>
  <c r="H21" i="1"/>
  <c r="O18" i="1"/>
  <c r="I18" i="1"/>
  <c r="H18" i="1"/>
  <c r="O15" i="1"/>
  <c r="I15" i="1"/>
  <c r="H15" i="1"/>
  <c r="O9" i="1"/>
  <c r="I9" i="1"/>
  <c r="H9" i="1"/>
  <c r="P61" i="1" l="1"/>
  <c r="W61" i="1"/>
  <c r="W63" i="1" s="1"/>
  <c r="X61" i="1"/>
  <c r="X63" i="1" s="1"/>
  <c r="H164" i="1"/>
  <c r="M9" i="1"/>
  <c r="Y128" i="1"/>
  <c r="Y164" i="1" s="1"/>
  <c r="R164" i="1"/>
  <c r="T131" i="1"/>
  <c r="P98" i="1"/>
  <c r="P115" i="1" s="1"/>
  <c r="P131" i="1" s="1"/>
  <c r="Y89" i="1"/>
  <c r="E98" i="1"/>
  <c r="E115" i="1" s="1"/>
  <c r="E131" i="1" s="1"/>
  <c r="M153" i="1"/>
  <c r="Z153" i="1" s="1"/>
  <c r="G224" i="1"/>
  <c r="Y224" i="1"/>
  <c r="R100" i="1"/>
  <c r="M49" i="1"/>
  <c r="Z49" i="1" s="1"/>
  <c r="M92" i="1"/>
  <c r="Z92" i="1" s="1"/>
  <c r="M18" i="1"/>
  <c r="Z18" i="1" s="1"/>
  <c r="M21" i="1"/>
  <c r="Z21" i="1" s="1"/>
  <c r="E181" i="1"/>
  <c r="M147" i="1"/>
  <c r="Z147" i="1" s="1"/>
  <c r="M156" i="1"/>
  <c r="Z156" i="1" s="1"/>
  <c r="M159" i="1"/>
  <c r="Z159" i="1" s="1"/>
  <c r="J27" i="1"/>
  <c r="J42" i="1" s="1"/>
  <c r="J98" i="1"/>
  <c r="J115" i="1" s="1"/>
  <c r="J131" i="1" s="1"/>
  <c r="J146" i="1" s="1"/>
  <c r="J162" i="1" s="1"/>
  <c r="J182" i="1" s="1"/>
  <c r="H100" i="1"/>
  <c r="W165" i="1"/>
  <c r="L131" i="1"/>
  <c r="L146" i="1" s="1"/>
  <c r="L162" i="1" s="1"/>
  <c r="L182" i="1" s="1"/>
  <c r="M116" i="1"/>
  <c r="H27" i="1"/>
  <c r="H42" i="1" s="1"/>
  <c r="M55" i="1"/>
  <c r="Z55" i="1" s="1"/>
  <c r="M125" i="1"/>
  <c r="Z125" i="1" s="1"/>
  <c r="S165" i="1"/>
  <c r="L199" i="1"/>
  <c r="I224" i="1"/>
  <c r="I27" i="1"/>
  <c r="I42" i="1" s="1"/>
  <c r="M119" i="1"/>
  <c r="Z119" i="1" s="1"/>
  <c r="M15" i="1"/>
  <c r="Z15" i="1" s="1"/>
  <c r="M24" i="1"/>
  <c r="Z24" i="1" s="1"/>
  <c r="M43" i="1"/>
  <c r="Z43" i="1" s="1"/>
  <c r="M46" i="1"/>
  <c r="Z46" i="1" s="1"/>
  <c r="M52" i="1"/>
  <c r="Z52" i="1" s="1"/>
  <c r="M86" i="1"/>
  <c r="P63" i="1"/>
  <c r="I100" i="1"/>
  <c r="M122" i="1"/>
  <c r="Z122" i="1" s="1"/>
  <c r="M150" i="1"/>
  <c r="Z150" i="1" s="1"/>
  <c r="Q165" i="1"/>
  <c r="X165" i="1"/>
  <c r="H224" i="1"/>
  <c r="M221" i="1"/>
  <c r="Z221" i="1" s="1"/>
  <c r="S63" i="1"/>
  <c r="S181" i="1"/>
  <c r="S183" i="1" s="1"/>
  <c r="C190" i="1" s="1"/>
  <c r="R63" i="1"/>
  <c r="R181" i="1"/>
  <c r="W181" i="1"/>
  <c r="X181" i="1"/>
  <c r="X183" i="1" s="1"/>
  <c r="C192" i="1" s="1"/>
  <c r="L63" i="1"/>
  <c r="L181" i="1"/>
  <c r="K181" i="1"/>
  <c r="K63" i="1"/>
  <c r="Q181" i="1"/>
  <c r="Q183" i="1" s="1"/>
  <c r="C188" i="1" s="1"/>
  <c r="Q63" i="1"/>
  <c r="F63" i="1"/>
  <c r="F181" i="1"/>
  <c r="F183" i="1" s="1"/>
  <c r="T181" i="1"/>
  <c r="M77" i="1"/>
  <c r="M80" i="1"/>
  <c r="Z80" i="1" s="1"/>
  <c r="G100" i="1"/>
  <c r="I98" i="1"/>
  <c r="I115" i="1" s="1"/>
  <c r="I131" i="1" s="1"/>
  <c r="I146" i="1" s="1"/>
  <c r="I162" i="1" s="1"/>
  <c r="I182" i="1" s="1"/>
  <c r="L165" i="1"/>
  <c r="G42" i="1"/>
  <c r="G61" i="1" s="1"/>
  <c r="R98" i="1"/>
  <c r="R115" i="1" s="1"/>
  <c r="R131" i="1" s="1"/>
  <c r="R146" i="1" s="1"/>
  <c r="R162" i="1" s="1"/>
  <c r="R182" i="1" s="1"/>
  <c r="F100" i="1"/>
  <c r="F165" i="1" s="1"/>
  <c r="J100" i="1"/>
  <c r="P100" i="1"/>
  <c r="M218" i="1"/>
  <c r="J61" i="1" l="1"/>
  <c r="J63" i="1" s="1"/>
  <c r="I61" i="1"/>
  <c r="I181" i="1" s="1"/>
  <c r="I183" i="1" s="1"/>
  <c r="H61" i="1"/>
  <c r="H181" i="1" s="1"/>
  <c r="Z9" i="1"/>
  <c r="AC9" i="1" s="1"/>
  <c r="M27" i="1"/>
  <c r="M42" i="1" s="1"/>
  <c r="Z116" i="1"/>
  <c r="T146" i="1"/>
  <c r="T162" i="1" s="1"/>
  <c r="T182" i="1" s="1"/>
  <c r="T183" i="1" s="1"/>
  <c r="C191" i="1" s="1"/>
  <c r="E146" i="1"/>
  <c r="P146" i="1"/>
  <c r="P162" i="1" s="1"/>
  <c r="P182" i="1" s="1"/>
  <c r="AC15" i="1"/>
  <c r="AC55" i="1"/>
  <c r="AC52" i="1"/>
  <c r="AC24" i="1"/>
  <c r="AC43" i="1"/>
  <c r="AC18" i="1"/>
  <c r="AC49" i="1"/>
  <c r="AC46" i="1"/>
  <c r="AC21" i="1"/>
  <c r="J165" i="1"/>
  <c r="E63" i="1"/>
  <c r="I165" i="1"/>
  <c r="L183" i="1"/>
  <c r="R165" i="1"/>
  <c r="P181" i="1"/>
  <c r="H98" i="1"/>
  <c r="H115" i="1" s="1"/>
  <c r="H131" i="1" s="1"/>
  <c r="Z89" i="1"/>
  <c r="Y100" i="1"/>
  <c r="M224" i="1"/>
  <c r="Z218" i="1"/>
  <c r="Y98" i="1"/>
  <c r="G98" i="1"/>
  <c r="G115" i="1" s="1"/>
  <c r="G131" i="1" s="1"/>
  <c r="G181" i="1"/>
  <c r="G63" i="1"/>
  <c r="Z77" i="1"/>
  <c r="M95" i="1"/>
  <c r="Z95" i="1" s="1"/>
  <c r="Z86" i="1"/>
  <c r="R183" i="1"/>
  <c r="C189" i="1" s="1"/>
  <c r="I63" i="1" l="1"/>
  <c r="H63" i="1"/>
  <c r="J181" i="1"/>
  <c r="J183" i="1" s="1"/>
  <c r="M61" i="1"/>
  <c r="AD9" i="1"/>
  <c r="E162" i="1"/>
  <c r="E182" i="1" s="1"/>
  <c r="E183" i="1" s="1"/>
  <c r="P183" i="1"/>
  <c r="C193" i="1" s="1"/>
  <c r="P165" i="1"/>
  <c r="H146" i="1"/>
  <c r="H162" i="1" s="1"/>
  <c r="H182" i="1" s="1"/>
  <c r="H183" i="1" s="1"/>
  <c r="G146" i="1"/>
  <c r="G162" i="1" s="1"/>
  <c r="G182" i="1" s="1"/>
  <c r="G183" i="1" s="1"/>
  <c r="G165" i="1"/>
  <c r="T165" i="1"/>
  <c r="Z224" i="1"/>
  <c r="AD18" i="1"/>
  <c r="AD24" i="1"/>
  <c r="AD49" i="1"/>
  <c r="AD52" i="1"/>
  <c r="AD46" i="1"/>
  <c r="AC27" i="1"/>
  <c r="AC42" i="1" s="1"/>
  <c r="AC61" i="1" s="1"/>
  <c r="AD43" i="1"/>
  <c r="AD55" i="1"/>
  <c r="AD21" i="1"/>
  <c r="AD15" i="1"/>
  <c r="Y115" i="1"/>
  <c r="Y131" i="1" s="1"/>
  <c r="Y146" i="1" s="1"/>
  <c r="Y162" i="1" s="1"/>
  <c r="M98" i="1"/>
  <c r="M115" i="1" s="1"/>
  <c r="Z98" i="1"/>
  <c r="Z100" i="1"/>
  <c r="M100" i="1"/>
  <c r="M63" i="1" l="1"/>
  <c r="M181" i="1"/>
  <c r="H165" i="1"/>
  <c r="AD27" i="1"/>
  <c r="AD42" i="1" s="1"/>
  <c r="AD61" i="1" s="1"/>
  <c r="AC63" i="1"/>
  <c r="Z115" i="1"/>
  <c r="AD63" i="1" l="1"/>
  <c r="M128" i="1"/>
  <c r="M131" i="1" l="1"/>
  <c r="M146" i="1" s="1"/>
  <c r="M162" i="1" s="1"/>
  <c r="M182" i="1" s="1"/>
  <c r="M183" i="1" s="1"/>
  <c r="M164" i="1"/>
  <c r="M165" i="1" s="1"/>
  <c r="K162" i="1"/>
  <c r="K182" i="1" s="1"/>
  <c r="K183" i="1" s="1"/>
  <c r="K165" i="1"/>
  <c r="AB146" i="1" l="1"/>
  <c r="Y165" i="1"/>
  <c r="Z128" i="1"/>
  <c r="Y182" i="1"/>
  <c r="Y27" i="1"/>
  <c r="Y42" i="1" s="1"/>
  <c r="Y61" i="1" s="1"/>
  <c r="Z27" i="1"/>
  <c r="Z42" i="1" s="1"/>
  <c r="Z61" i="1" s="1"/>
  <c r="Z131" i="1" l="1"/>
  <c r="Z146" i="1" s="1"/>
  <c r="Z162" i="1" s="1"/>
  <c r="Z164" i="1" s="1"/>
  <c r="Z165" i="1" s="1"/>
  <c r="Y63" i="1"/>
  <c r="Y181" i="1"/>
  <c r="Y183" i="1" s="1"/>
  <c r="Z63" i="1"/>
  <c r="Z181" i="1"/>
  <c r="Z182" i="1" l="1"/>
  <c r="Z183" i="1" s="1"/>
  <c r="AD164" i="1"/>
  <c r="E193" i="1" l="1"/>
  <c r="H189" i="1" s="1"/>
</calcChain>
</file>

<file path=xl/comments1.xml><?xml version="1.0" encoding="utf-8"?>
<comments xmlns="http://schemas.openxmlformats.org/spreadsheetml/2006/main">
  <authors>
    <author>Author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Dr. Anuradha Majumdar placed in the position of Associate Professor wef 1603.17 next increment will be on 01.07.2018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10 days holiday, 2 days lwp 06,07
</t>
        </r>
      </text>
    </comment>
  </commentList>
</comments>
</file>

<file path=xl/sharedStrings.xml><?xml version="1.0" encoding="utf-8"?>
<sst xmlns="http://schemas.openxmlformats.org/spreadsheetml/2006/main" count="724" uniqueCount="190">
  <si>
    <t>TEACHING STAFF</t>
  </si>
  <si>
    <t xml:space="preserve">BOMBAY COLLEGE OF PHARMACY              </t>
  </si>
  <si>
    <t>CLASS I</t>
  </si>
  <si>
    <t>MONTH :</t>
  </si>
  <si>
    <t>TOTAL</t>
  </si>
  <si>
    <t>Abhyudaya</t>
  </si>
  <si>
    <t>REMARKS</t>
  </si>
  <si>
    <t>SIGNATURE</t>
  </si>
  <si>
    <t>Sr.</t>
  </si>
  <si>
    <t>Date of</t>
  </si>
  <si>
    <t>Monthly</t>
  </si>
  <si>
    <t>Pay</t>
  </si>
  <si>
    <t>D.A.</t>
  </si>
  <si>
    <t>H.R.A.</t>
  </si>
  <si>
    <t>Travelling</t>
  </si>
  <si>
    <t>washing all.</t>
  </si>
  <si>
    <t xml:space="preserve">Income </t>
  </si>
  <si>
    <t>LIC</t>
  </si>
  <si>
    <t>P.T.</t>
  </si>
  <si>
    <t>Bank Staff</t>
  </si>
  <si>
    <t>Festival Adv &amp;</t>
  </si>
  <si>
    <t>Deduction</t>
  </si>
  <si>
    <t>PAYABLE</t>
  </si>
  <si>
    <t>No.</t>
  </si>
  <si>
    <t>Name of Employees</t>
  </si>
  <si>
    <t>Designation</t>
  </si>
  <si>
    <t>Increment</t>
  </si>
  <si>
    <t>C.L.A.</t>
  </si>
  <si>
    <t>Allowance</t>
  </si>
  <si>
    <t>( 5 to 11)</t>
  </si>
  <si>
    <t>G.P.F</t>
  </si>
  <si>
    <t>Tax</t>
  </si>
  <si>
    <t>Premium</t>
  </si>
  <si>
    <t>Loan Premium</t>
  </si>
  <si>
    <t>Other Recovery</t>
  </si>
  <si>
    <t>NET</t>
  </si>
  <si>
    <t>Teaching staff</t>
  </si>
  <si>
    <t>(Rs.)</t>
  </si>
  <si>
    <t>Dr.M.N. Saraf</t>
  </si>
  <si>
    <t>Principal</t>
  </si>
  <si>
    <t>-</t>
  </si>
  <si>
    <t>37400-67000</t>
  </si>
  <si>
    <t>Spl. Pay</t>
  </si>
  <si>
    <t xml:space="preserve">           </t>
  </si>
  <si>
    <t>AGP - 10000</t>
  </si>
  <si>
    <t>Dr.E.C. Coutinho</t>
  </si>
  <si>
    <t>Professor</t>
  </si>
  <si>
    <t>Dr.(Mrs.) M.D. Menon</t>
  </si>
  <si>
    <t>Dr.Krishna Iyer</t>
  </si>
  <si>
    <t>AGP - 9000</t>
  </si>
  <si>
    <t>Mrs.U.A. Shinde</t>
  </si>
  <si>
    <t>Asst. Prof.</t>
  </si>
  <si>
    <t>Dr.(Mrs.)Anuradha Majumdar</t>
  </si>
  <si>
    <t>15600-39100</t>
  </si>
  <si>
    <t>AGP - 7000</t>
  </si>
  <si>
    <t>TOTAL C/FD …</t>
  </si>
  <si>
    <t>DATE:-</t>
  </si>
  <si>
    <t xml:space="preserve">           Accountant/ AIC Assistant</t>
  </si>
  <si>
    <t xml:space="preserve">               Checked by</t>
  </si>
  <si>
    <t xml:space="preserve"> Checked by</t>
  </si>
  <si>
    <t>TOTAL B/FD …</t>
  </si>
  <si>
    <t>Dr.(Mrs.) Premlata K. Ambre</t>
  </si>
  <si>
    <t>Dr.(Mrs.) Alka Mukne</t>
  </si>
  <si>
    <t>Mr.Abhijeet T. Dalvvi</t>
  </si>
  <si>
    <t>AGP - 6000</t>
  </si>
  <si>
    <t>Dr.(Mrs.) Namita D. Desai</t>
  </si>
  <si>
    <t>Ms. Shubhangi Aher</t>
  </si>
  <si>
    <t xml:space="preserve">TOTAL </t>
  </si>
  <si>
    <t>TOTAL OF CLASS I</t>
  </si>
  <si>
    <t>NON-TEACHING STAFF</t>
  </si>
  <si>
    <t>CLASS III</t>
  </si>
  <si>
    <t>Non Teaching staff</t>
  </si>
  <si>
    <t>Mr.B.G. Kawade</t>
  </si>
  <si>
    <t>Superintendent</t>
  </si>
  <si>
    <t>9300-34800</t>
  </si>
  <si>
    <t>AGP - 4300</t>
  </si>
  <si>
    <t>Mr.Ram Dalvi</t>
  </si>
  <si>
    <t>Asstt.Lib.</t>
  </si>
  <si>
    <t>5200-20200</t>
  </si>
  <si>
    <t>Mr.M.U.Garud</t>
  </si>
  <si>
    <t>Lab.Asstt.</t>
  </si>
  <si>
    <t>AGP - 2400</t>
  </si>
  <si>
    <t>Mr.R.K. Motghare</t>
  </si>
  <si>
    <t>AGP - 2100</t>
  </si>
  <si>
    <t>Mr.G.R. Tambe</t>
  </si>
  <si>
    <t>Animal House</t>
  </si>
  <si>
    <t>Keeper</t>
  </si>
  <si>
    <t>Mrs.Shefali Tomar</t>
  </si>
  <si>
    <t>Clerk-Typist</t>
  </si>
  <si>
    <t>Mr. Gajanan E. Bhitre</t>
  </si>
  <si>
    <t>Steno-Typist</t>
  </si>
  <si>
    <t>TOTAL OF CLASS III</t>
  </si>
  <si>
    <t>CLASS IV</t>
  </si>
  <si>
    <t>TOTAL B/F</t>
  </si>
  <si>
    <t>Mr.S.N. Malye</t>
  </si>
  <si>
    <t>Lab.Attendant.</t>
  </si>
  <si>
    <t>Mr.Santosh A.Shinde</t>
  </si>
  <si>
    <t>AGP - 1900</t>
  </si>
  <si>
    <t>Mr.Dattatraya K.Dangat</t>
  </si>
  <si>
    <t>Mr.Govind Kamble</t>
  </si>
  <si>
    <t>4440-7440</t>
  </si>
  <si>
    <t>AGP - 1600</t>
  </si>
  <si>
    <t>Mr.Niyaz Khan</t>
  </si>
  <si>
    <t>Mr.Tanaji M.Salunkhe</t>
  </si>
  <si>
    <t>Peon</t>
  </si>
  <si>
    <t>Mr.Amardeep Singh</t>
  </si>
  <si>
    <t>Store Attendant</t>
  </si>
  <si>
    <t>AGP - 1500</t>
  </si>
  <si>
    <t>Mr.Pandurang Khambe</t>
  </si>
  <si>
    <t>Gardener</t>
  </si>
  <si>
    <t>Mrs.Meera B. Solanki</t>
  </si>
  <si>
    <t>Sweeper</t>
  </si>
  <si>
    <t>AGP - 1300</t>
  </si>
  <si>
    <t>Mr.Vaibhav Pawar</t>
  </si>
  <si>
    <t>TOTAL C/F</t>
  </si>
  <si>
    <t>TOTAL OF CLASS IV</t>
  </si>
  <si>
    <t>TOTAL OF CLASS III + IV</t>
  </si>
  <si>
    <t>Monthly pay</t>
  </si>
  <si>
    <t>Grade</t>
  </si>
  <si>
    <t>H.R.A. 30%</t>
  </si>
  <si>
    <t>GRAND</t>
  </si>
  <si>
    <t>Total</t>
  </si>
  <si>
    <t>(RS.)</t>
  </si>
  <si>
    <t>GRAND TOTAL</t>
  </si>
  <si>
    <t>TRANSFER BY LETTER :-</t>
  </si>
  <si>
    <t>DEDUCTION BY CHEQUE :-</t>
  </si>
  <si>
    <t>G.P.F.</t>
  </si>
  <si>
    <t>INCOME TAX -online</t>
  </si>
  <si>
    <t>LIC PREMIUM</t>
  </si>
  <si>
    <t>PROFESSION TAX -online</t>
  </si>
  <si>
    <t>STAFF BANK LOAN PREMIUM</t>
  </si>
  <si>
    <t>FESTIVAL ADVANCE</t>
  </si>
  <si>
    <t>============================================================================================================</t>
  </si>
  <si>
    <t xml:space="preserve">                                  </t>
  </si>
  <si>
    <t xml:space="preserve">  PGC - NON-SPONSORED COURSE</t>
  </si>
  <si>
    <t>( 5 to 12)</t>
  </si>
  <si>
    <t>(14 to 19)</t>
  </si>
  <si>
    <t>PGC (NS)</t>
  </si>
  <si>
    <t>Dr.(Mrs.) Krishnapriya Mohanraj</t>
  </si>
  <si>
    <t xml:space="preserve">Professor </t>
  </si>
  <si>
    <t>Dr.(Mrs.)Vaishali Shirsat</t>
  </si>
  <si>
    <t>75% SALARY</t>
  </si>
  <si>
    <t>BAL 25% SALARY</t>
  </si>
  <si>
    <t>ISSUED</t>
  </si>
  <si>
    <t>SALARY</t>
  </si>
  <si>
    <t>BAL 25%</t>
  </si>
  <si>
    <t>AGP - 4200</t>
  </si>
  <si>
    <t xml:space="preserve">other </t>
  </si>
  <si>
    <t>recovey</t>
  </si>
  <si>
    <t>deduction</t>
  </si>
  <si>
    <t>DCPS</t>
  </si>
  <si>
    <t>(14 to 21)</t>
  </si>
  <si>
    <t xml:space="preserve">Other Deduction </t>
  </si>
  <si>
    <t>EL-NIL</t>
  </si>
  <si>
    <t>EL=NIL</t>
  </si>
  <si>
    <t>(CAS)</t>
  </si>
  <si>
    <t xml:space="preserve">Associate. </t>
  </si>
  <si>
    <t>wef-16.3.17</t>
  </si>
  <si>
    <t>SL=NIL</t>
  </si>
  <si>
    <t>SL-NIL</t>
  </si>
  <si>
    <t>SL= NIL</t>
  </si>
  <si>
    <t xml:space="preserve">EL- NIL  </t>
  </si>
  <si>
    <t xml:space="preserve">Associate </t>
  </si>
  <si>
    <t>w.e.f 1st AUG 2017</t>
  </si>
  <si>
    <t xml:space="preserve">Ms. Harita Desai </t>
  </si>
  <si>
    <t>15600-35100</t>
  </si>
  <si>
    <t>(13 to 20)</t>
  </si>
  <si>
    <t>( 1 to 7)</t>
  </si>
  <si>
    <t>(09 to 16)</t>
  </si>
  <si>
    <t>EL= NIL</t>
  </si>
  <si>
    <t>'NOV.  2017</t>
  </si>
  <si>
    <r>
      <t xml:space="preserve">5200-20200 </t>
    </r>
    <r>
      <rPr>
        <sz val="15"/>
        <color rgb="FFFF0000"/>
        <rFont val="Arial"/>
        <family val="2"/>
      </rPr>
      <t xml:space="preserve"> </t>
    </r>
  </si>
  <si>
    <t>'DEC.  2017</t>
  </si>
  <si>
    <t>26/12/2017</t>
  </si>
  <si>
    <t>1/10</t>
  </si>
  <si>
    <t>EL-12 days; 27,29, 04,05,,11,12,,18,22,</t>
  </si>
  <si>
    <t>EL=01 day; 06/12/17</t>
  </si>
  <si>
    <t>EL-10 days ;20/11/17 TO 28/11/17 &amp; 02.12.17</t>
  </si>
  <si>
    <t>EL-02 days; 20.11.17 to 21.11.17</t>
  </si>
  <si>
    <t>EL-04 days; 11.12.17 to 13.12.17 &amp; 20.12.17</t>
  </si>
  <si>
    <t>EL-03 days; 04.12.17 to 06.12.17</t>
  </si>
  <si>
    <t>SL= 01 day; 11.12.17</t>
  </si>
  <si>
    <t>EL=leave to be regularized wef 20.12.17</t>
  </si>
  <si>
    <t>LWP: 02 days; 06.12.17 to 07.12.17</t>
  </si>
  <si>
    <t>SL=01 day; 24/11/17</t>
  </si>
  <si>
    <t>SL=06 days; 11.12.17 to 12.12.17</t>
  </si>
  <si>
    <t>SL=01 days; 08.12.17</t>
  </si>
  <si>
    <t>EL=03 days; 06.16,20.1.17</t>
  </si>
  <si>
    <t>Note : Christmas Vaccation for the period 22.12.17 to 01.01.18</t>
  </si>
  <si>
    <t>Nov 17/ Dec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</si>
</sst>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_);_(* \(#,##0.0\);_(* &quot;-&quot;??_);_(@_)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name val="Book Antiqua"/>
      <family val="1"/>
    </font>
    <font>
      <i/>
      <sz val="11"/>
      <name val="Arial"/>
      <family val="2"/>
    </font>
    <font>
      <sz val="11"/>
      <color theme="1"/>
      <name val="Courier"/>
      <family val="3"/>
    </font>
    <font>
      <sz val="11"/>
      <name val="Courier"/>
      <family val="3"/>
    </font>
    <font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8"/>
      <name val="Arial"/>
      <family val="2"/>
    </font>
    <font>
      <b/>
      <sz val="18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b/>
      <sz val="11"/>
      <color theme="1"/>
      <name val="Courier"/>
      <family val="3"/>
    </font>
    <font>
      <sz val="10"/>
      <color theme="1"/>
      <name val="Courier"/>
      <family val="3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u/>
      <sz val="11"/>
      <name val="Arial"/>
      <family val="2"/>
    </font>
    <font>
      <b/>
      <sz val="7.5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name val="Bookman Old Style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7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9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4" fontId="15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3" fontId="16" fillId="0" borderId="0" xfId="0" applyNumberFormat="1" applyFont="1" applyFill="1" applyBorder="1" applyAlignment="1">
      <alignment vertical="center"/>
    </xf>
    <xf numFmtId="43" fontId="12" fillId="0" borderId="0" xfId="0" applyNumberFormat="1" applyFont="1" applyFill="1" applyBorder="1" applyAlignment="1">
      <alignment vertical="center"/>
    </xf>
    <xf numFmtId="164" fontId="17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3" fontId="18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164" fontId="17" fillId="0" borderId="1" xfId="0" quotePrefix="1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3" fontId="15" fillId="0" borderId="1" xfId="0" applyNumberFormat="1" applyFont="1" applyFill="1" applyBorder="1" applyAlignment="1">
      <alignment vertical="center"/>
    </xf>
    <xf numFmtId="43" fontId="12" fillId="0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3" fontId="19" fillId="0" borderId="2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9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3" fontId="12" fillId="0" borderId="7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9" fontId="15" fillId="0" borderId="1" xfId="0" applyNumberFormat="1" applyFont="1" applyFill="1" applyBorder="1" applyAlignment="1">
      <alignment horizontal="center" vertical="center"/>
    </xf>
    <xf numFmtId="9" fontId="15" fillId="0" borderId="10" xfId="0" quotePrefix="1" applyNumberFormat="1" applyFont="1" applyFill="1" applyBorder="1" applyAlignment="1">
      <alignment horizontal="center" vertical="center"/>
    </xf>
    <xf numFmtId="9" fontId="15" fillId="0" borderId="1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43" fontId="15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17" fontId="12" fillId="0" borderId="0" xfId="0" applyNumberFormat="1" applyFont="1" applyFill="1" applyBorder="1" applyAlignment="1">
      <alignment horizontal="center" vertical="center"/>
    </xf>
    <xf numFmtId="165" fontId="12" fillId="0" borderId="7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165" fontId="13" fillId="0" borderId="7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5" fontId="12" fillId="0" borderId="2" xfId="1" applyNumberFormat="1" applyFont="1" applyFill="1" applyBorder="1" applyAlignment="1">
      <alignment vertical="center"/>
    </xf>
    <xf numFmtId="165" fontId="13" fillId="0" borderId="9" xfId="1" applyNumberFormat="1" applyFont="1" applyFill="1" applyBorder="1" applyAlignment="1">
      <alignment vertical="center"/>
    </xf>
    <xf numFmtId="165" fontId="24" fillId="0" borderId="2" xfId="1" applyNumberFormat="1" applyFont="1" applyFill="1" applyBorder="1" applyAlignment="1">
      <alignment horizontal="center" vertical="center"/>
    </xf>
    <xf numFmtId="165" fontId="12" fillId="0" borderId="8" xfId="1" applyNumberFormat="1" applyFont="1" applyFill="1" applyBorder="1" applyAlignment="1">
      <alignment vertical="center"/>
    </xf>
    <xf numFmtId="165" fontId="15" fillId="0" borderId="5" xfId="1" applyNumberFormat="1" applyFont="1" applyFill="1" applyBorder="1" applyAlignment="1">
      <alignment vertical="center"/>
    </xf>
    <xf numFmtId="165" fontId="12" fillId="0" borderId="8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5" fillId="0" borderId="7" xfId="1" applyNumberFormat="1" applyFont="1" applyFill="1" applyBorder="1" applyAlignment="1">
      <alignment vertical="center"/>
    </xf>
    <xf numFmtId="165" fontId="12" fillId="0" borderId="6" xfId="1" applyNumberFormat="1" applyFont="1" applyFill="1" applyBorder="1" applyAlignment="1">
      <alignment vertical="center"/>
    </xf>
    <xf numFmtId="43" fontId="12" fillId="0" borderId="7" xfId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65" fontId="12" fillId="0" borderId="10" xfId="1" applyNumberFormat="1" applyFont="1" applyFill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43" fontId="13" fillId="0" borderId="10" xfId="1" applyFont="1" applyFill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165" fontId="25" fillId="0" borderId="10" xfId="1" applyNumberFormat="1" applyFont="1" applyFill="1" applyBorder="1" applyAlignment="1">
      <alignment vertical="center"/>
    </xf>
    <xf numFmtId="43" fontId="12" fillId="0" borderId="10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165" fontId="13" fillId="0" borderId="11" xfId="1" applyNumberFormat="1" applyFont="1" applyFill="1" applyBorder="1" applyAlignment="1">
      <alignment vertical="center"/>
    </xf>
    <xf numFmtId="165" fontId="12" fillId="0" borderId="12" xfId="1" applyNumberFormat="1" applyFont="1" applyFill="1" applyBorder="1" applyAlignment="1">
      <alignment vertical="center"/>
    </xf>
    <xf numFmtId="165" fontId="24" fillId="0" borderId="7" xfId="1" applyNumberFormat="1" applyFont="1" applyFill="1" applyBorder="1" applyAlignment="1">
      <alignment horizontal="center" vertical="center"/>
    </xf>
    <xf numFmtId="43" fontId="12" fillId="0" borderId="6" xfId="1" applyFont="1" applyFill="1" applyBorder="1" applyAlignment="1">
      <alignment vertical="center"/>
    </xf>
    <xf numFmtId="165" fontId="26" fillId="0" borderId="9" xfId="1" applyNumberFormat="1" applyFont="1" applyFill="1" applyBorder="1" applyAlignment="1">
      <alignment vertical="center"/>
    </xf>
    <xf numFmtId="165" fontId="27" fillId="0" borderId="7" xfId="1" applyNumberFormat="1" applyFont="1" applyFill="1" applyBorder="1" applyAlignment="1">
      <alignment vertical="center"/>
    </xf>
    <xf numFmtId="165" fontId="27" fillId="0" borderId="10" xfId="1" applyNumberFormat="1" applyFont="1" applyFill="1" applyBorder="1" applyAlignment="1">
      <alignment vertical="center"/>
    </xf>
    <xf numFmtId="43" fontId="26" fillId="0" borderId="10" xfId="1" applyFont="1" applyFill="1" applyBorder="1" applyAlignment="1">
      <alignment vertical="center"/>
    </xf>
    <xf numFmtId="43" fontId="26" fillId="0" borderId="1" xfId="1" applyFont="1" applyFill="1" applyBorder="1" applyAlignment="1">
      <alignment vertical="center"/>
    </xf>
    <xf numFmtId="165" fontId="26" fillId="0" borderId="11" xfId="1" applyNumberFormat="1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165" fontId="27" fillId="0" borderId="1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right" vertical="center"/>
    </xf>
    <xf numFmtId="43" fontId="12" fillId="0" borderId="8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165" fontId="27" fillId="0" borderId="0" xfId="1" applyNumberFormat="1" applyFont="1" applyFill="1" applyBorder="1" applyAlignment="1">
      <alignment vertical="center"/>
    </xf>
    <xf numFmtId="43" fontId="12" fillId="0" borderId="8" xfId="0" applyNumberFormat="1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165" fontId="26" fillId="0" borderId="10" xfId="1" applyNumberFormat="1" applyFont="1" applyFill="1" applyBorder="1" applyAlignment="1">
      <alignment vertical="center"/>
    </xf>
    <xf numFmtId="165" fontId="13" fillId="0" borderId="2" xfId="1" applyNumberFormat="1" applyFont="1" applyFill="1" applyBorder="1" applyAlignment="1">
      <alignment vertical="center"/>
    </xf>
    <xf numFmtId="165" fontId="26" fillId="0" borderId="7" xfId="1" applyNumberFormat="1" applyFont="1" applyFill="1" applyBorder="1" applyAlignment="1">
      <alignment vertical="center"/>
    </xf>
    <xf numFmtId="165" fontId="26" fillId="0" borderId="0" xfId="1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43" fontId="12" fillId="0" borderId="2" xfId="1" applyNumberFormat="1" applyFont="1" applyFill="1" applyBorder="1" applyAlignment="1">
      <alignment vertical="center"/>
    </xf>
    <xf numFmtId="165" fontId="27" fillId="0" borderId="0" xfId="1" applyNumberFormat="1" applyFont="1" applyFill="1" applyAlignment="1">
      <alignment vertical="center"/>
    </xf>
    <xf numFmtId="165" fontId="27" fillId="0" borderId="12" xfId="1" applyNumberFormat="1" applyFont="1" applyFill="1" applyBorder="1" applyAlignment="1">
      <alignment vertical="center"/>
    </xf>
    <xf numFmtId="0" fontId="28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28" fillId="0" borderId="6" xfId="0" applyFont="1" applyFill="1" applyBorder="1" applyAlignment="1">
      <alignment horizontal="center" vertical="center"/>
    </xf>
    <xf numFmtId="165" fontId="16" fillId="0" borderId="6" xfId="1" applyNumberFormat="1" applyFont="1" applyFill="1" applyBorder="1" applyAlignment="1">
      <alignment vertical="center"/>
    </xf>
    <xf numFmtId="165" fontId="17" fillId="0" borderId="6" xfId="1" applyNumberFormat="1" applyFont="1" applyFill="1" applyBorder="1" applyAlignment="1">
      <alignment vertical="center"/>
    </xf>
    <xf numFmtId="165" fontId="16" fillId="0" borderId="7" xfId="1" applyNumberFormat="1" applyFont="1" applyFill="1" applyBorder="1" applyAlignment="1">
      <alignment vertical="center"/>
    </xf>
    <xf numFmtId="165" fontId="18" fillId="0" borderId="6" xfId="1" applyNumberFormat="1" applyFont="1" applyFill="1" applyBorder="1" applyAlignment="1">
      <alignment vertical="center"/>
    </xf>
    <xf numFmtId="0" fontId="28" fillId="0" borderId="1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5" fillId="0" borderId="0" xfId="0" applyFont="1" applyFill="1" applyBorder="1" applyAlignment="1" applyProtection="1">
      <alignment vertical="center" shrinkToFit="1"/>
      <protection locked="0"/>
    </xf>
    <xf numFmtId="43" fontId="12" fillId="0" borderId="0" xfId="1" applyNumberFormat="1" applyFont="1" applyFill="1" applyBorder="1" applyAlignment="1">
      <alignment vertical="center"/>
    </xf>
    <xf numFmtId="43" fontId="15" fillId="0" borderId="0" xfId="1" applyNumberFormat="1" applyFont="1" applyFill="1" applyBorder="1" applyAlignment="1">
      <alignment vertical="center"/>
    </xf>
    <xf numFmtId="43" fontId="17" fillId="0" borderId="0" xfId="1" applyNumberFormat="1" applyFont="1" applyFill="1" applyBorder="1" applyAlignment="1">
      <alignment vertical="center"/>
    </xf>
    <xf numFmtId="14" fontId="16" fillId="0" borderId="0" xfId="0" quotePrefix="1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3" fontId="12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64" fontId="17" fillId="0" borderId="0" xfId="0" quotePrefix="1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2" fillId="0" borderId="6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165" fontId="12" fillId="0" borderId="7" xfId="1" applyNumberFormat="1" applyFont="1" applyBorder="1"/>
    <xf numFmtId="165" fontId="12" fillId="0" borderId="0" xfId="1" applyNumberFormat="1" applyFont="1" applyBorder="1"/>
    <xf numFmtId="165" fontId="33" fillId="0" borderId="7" xfId="1" applyNumberFormat="1" applyFont="1" applyFill="1" applyBorder="1" applyAlignment="1">
      <alignment vertical="center"/>
    </xf>
    <xf numFmtId="165" fontId="33" fillId="0" borderId="0" xfId="1" applyNumberFormat="1" applyFont="1" applyFill="1" applyBorder="1" applyAlignment="1">
      <alignment vertical="center"/>
    </xf>
    <xf numFmtId="165" fontId="13" fillId="0" borderId="8" xfId="1" applyNumberFormat="1" applyFont="1" applyFill="1" applyBorder="1" applyAlignment="1">
      <alignment vertical="center"/>
    </xf>
    <xf numFmtId="165" fontId="12" fillId="0" borderId="9" xfId="1" applyNumberFormat="1" applyFont="1" applyFill="1" applyBorder="1" applyAlignment="1">
      <alignment vertical="center"/>
    </xf>
    <xf numFmtId="43" fontId="33" fillId="0" borderId="10" xfId="1" applyFont="1" applyFill="1" applyBorder="1" applyAlignment="1">
      <alignment vertical="center"/>
    </xf>
    <xf numFmtId="43" fontId="33" fillId="0" borderId="1" xfId="1" applyFont="1" applyFill="1" applyBorder="1" applyAlignment="1">
      <alignment vertical="center"/>
    </xf>
    <xf numFmtId="165" fontId="13" fillId="0" borderId="10" xfId="1" applyNumberFormat="1" applyFont="1" applyFill="1" applyBorder="1" applyAlignment="1">
      <alignment vertical="center"/>
    </xf>
    <xf numFmtId="165" fontId="12" fillId="0" borderId="7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165" fontId="23" fillId="0" borderId="9" xfId="1" applyNumberFormat="1" applyFont="1" applyFill="1" applyBorder="1" applyAlignment="1">
      <alignment vertical="center"/>
    </xf>
    <xf numFmtId="165" fontId="23" fillId="0" borderId="6" xfId="1" applyNumberFormat="1" applyFont="1" applyFill="1" applyBorder="1" applyAlignment="1">
      <alignment vertical="center"/>
    </xf>
    <xf numFmtId="43" fontId="23" fillId="0" borderId="10" xfId="1" applyFont="1" applyFill="1" applyBorder="1" applyAlignment="1">
      <alignment vertical="center"/>
    </xf>
    <xf numFmtId="43" fontId="23" fillId="0" borderId="1" xfId="1" applyFont="1" applyFill="1" applyBorder="1" applyAlignment="1">
      <alignment vertical="center"/>
    </xf>
    <xf numFmtId="165" fontId="12" fillId="0" borderId="11" xfId="1" applyNumberFormat="1" applyFont="1" applyFill="1" applyBorder="1" applyAlignment="1">
      <alignment vertical="center"/>
    </xf>
    <xf numFmtId="165" fontId="12" fillId="0" borderId="3" xfId="1" applyNumberFormat="1" applyFont="1" applyFill="1" applyBorder="1" applyAlignment="1">
      <alignment vertical="center"/>
    </xf>
    <xf numFmtId="43" fontId="12" fillId="0" borderId="2" xfId="0" applyNumberFormat="1" applyFont="1" applyFill="1" applyBorder="1" applyAlignment="1">
      <alignment vertical="center"/>
    </xf>
    <xf numFmtId="165" fontId="13" fillId="0" borderId="1" xfId="1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horizontal="center" vertical="center"/>
    </xf>
    <xf numFmtId="165" fontId="15" fillId="0" borderId="10" xfId="1" applyNumberFormat="1" applyFont="1" applyFill="1" applyBorder="1" applyAlignment="1">
      <alignment vertical="center"/>
    </xf>
    <xf numFmtId="43" fontId="27" fillId="0" borderId="2" xfId="1" applyNumberFormat="1" applyFont="1" applyFill="1" applyBorder="1" applyAlignment="1">
      <alignment vertical="center"/>
    </xf>
    <xf numFmtId="43" fontId="33" fillId="0" borderId="11" xfId="1" applyFont="1" applyFill="1" applyBorder="1" applyAlignment="1">
      <alignment vertical="center"/>
    </xf>
    <xf numFmtId="43" fontId="27" fillId="0" borderId="7" xfId="1" applyNumberFormat="1" applyFont="1" applyFill="1" applyBorder="1" applyAlignment="1">
      <alignment vertical="center"/>
    </xf>
    <xf numFmtId="43" fontId="33" fillId="0" borderId="7" xfId="1" applyFont="1" applyFill="1" applyBorder="1" applyAlignment="1">
      <alignment vertical="center"/>
    </xf>
    <xf numFmtId="43" fontId="33" fillId="0" borderId="0" xfId="1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43" fontId="14" fillId="0" borderId="6" xfId="1" applyNumberFormat="1" applyFont="1" applyFill="1" applyBorder="1" applyAlignment="1">
      <alignment vertical="center"/>
    </xf>
    <xf numFmtId="43" fontId="16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vertical="center"/>
    </xf>
    <xf numFmtId="165" fontId="35" fillId="0" borderId="6" xfId="1" applyNumberFormat="1" applyFont="1" applyFill="1" applyBorder="1" applyAlignment="1">
      <alignment vertical="center"/>
    </xf>
    <xf numFmtId="165" fontId="32" fillId="0" borderId="6" xfId="1" applyNumberFormat="1" applyFont="1" applyFill="1" applyBorder="1" applyAlignment="1">
      <alignment vertical="center"/>
    </xf>
    <xf numFmtId="165" fontId="35" fillId="0" borderId="8" xfId="1" applyNumberFormat="1" applyFont="1" applyFill="1" applyBorder="1" applyAlignment="1">
      <alignment vertical="center"/>
    </xf>
    <xf numFmtId="165" fontId="36" fillId="0" borderId="6" xfId="1" applyNumberFormat="1" applyFont="1" applyFill="1" applyBorder="1" applyAlignment="1">
      <alignment vertical="center"/>
    </xf>
    <xf numFmtId="43" fontId="37" fillId="0" borderId="6" xfId="1" applyNumberFormat="1" applyFont="1" applyFill="1" applyBorder="1" applyAlignment="1">
      <alignment vertical="center"/>
    </xf>
    <xf numFmtId="43" fontId="35" fillId="0" borderId="0" xfId="1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4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3" fontId="15" fillId="0" borderId="0" xfId="1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43" fontId="15" fillId="0" borderId="0" xfId="1" applyFont="1" applyFill="1" applyBorder="1" applyAlignment="1">
      <alignment vertical="center"/>
    </xf>
    <xf numFmtId="43" fontId="17" fillId="0" borderId="0" xfId="1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vertical="center"/>
    </xf>
    <xf numFmtId="43" fontId="15" fillId="0" borderId="0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165" fontId="12" fillId="0" borderId="5" xfId="1" applyNumberFormat="1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43" fontId="15" fillId="0" borderId="7" xfId="1" applyFont="1" applyFill="1" applyBorder="1" applyAlignment="1">
      <alignment vertical="center"/>
    </xf>
    <xf numFmtId="43" fontId="27" fillId="0" borderId="0" xfId="1" applyFont="1" applyFill="1" applyBorder="1" applyAlignment="1">
      <alignment vertical="center"/>
    </xf>
    <xf numFmtId="165" fontId="15" fillId="0" borderId="6" xfId="1" applyNumberFormat="1" applyFont="1" applyFill="1" applyBorder="1" applyAlignment="1">
      <alignment vertical="center"/>
    </xf>
    <xf numFmtId="43" fontId="27" fillId="0" borderId="10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165" fontId="39" fillId="0" borderId="0" xfId="1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165" fontId="15" fillId="0" borderId="8" xfId="1" applyNumberFormat="1" applyFont="1" applyFill="1" applyBorder="1" applyAlignment="1">
      <alignment vertical="center"/>
    </xf>
    <xf numFmtId="165" fontId="12" fillId="0" borderId="8" xfId="0" applyNumberFormat="1" applyFont="1" applyFill="1" applyBorder="1" applyAlignment="1">
      <alignment horizontal="center" vertical="center"/>
    </xf>
    <xf numFmtId="43" fontId="13" fillId="0" borderId="11" xfId="1" applyFont="1" applyFill="1" applyBorder="1" applyAlignment="1">
      <alignment vertical="center"/>
    </xf>
    <xf numFmtId="165" fontId="15" fillId="0" borderId="12" xfId="1" applyNumberFormat="1" applyFont="1" applyFill="1" applyBorder="1" applyAlignment="1">
      <alignment vertical="center"/>
    </xf>
    <xf numFmtId="165" fontId="15" fillId="0" borderId="1" xfId="1" applyNumberFormat="1" applyFont="1" applyFill="1" applyBorder="1" applyAlignment="1">
      <alignment vertical="center"/>
    </xf>
    <xf numFmtId="43" fontId="15" fillId="0" borderId="10" xfId="1" applyFont="1" applyFill="1" applyBorder="1" applyAlignment="1">
      <alignment vertical="center"/>
    </xf>
    <xf numFmtId="17" fontId="12" fillId="0" borderId="2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165" fontId="26" fillId="0" borderId="8" xfId="1" applyNumberFormat="1" applyFont="1" applyFill="1" applyBorder="1" applyAlignment="1">
      <alignment vertical="center"/>
    </xf>
    <xf numFmtId="165" fontId="27" fillId="0" borderId="8" xfId="1" applyNumberFormat="1" applyFont="1" applyFill="1" applyBorder="1" applyAlignment="1">
      <alignment vertical="center"/>
    </xf>
    <xf numFmtId="43" fontId="15" fillId="0" borderId="7" xfId="1" applyNumberFormat="1" applyFont="1" applyFill="1" applyBorder="1" applyAlignment="1">
      <alignment vertical="center"/>
    </xf>
    <xf numFmtId="43" fontId="26" fillId="0" borderId="12" xfId="1" applyFont="1" applyFill="1" applyBorder="1" applyAlignment="1">
      <alignment vertical="center"/>
    </xf>
    <xf numFmtId="165" fontId="26" fillId="0" borderId="12" xfId="1" applyNumberFormat="1" applyFont="1" applyFill="1" applyBorder="1" applyAlignment="1">
      <alignment vertical="center"/>
    </xf>
    <xf numFmtId="43" fontId="15" fillId="0" borderId="10" xfId="1" applyNumberFormat="1" applyFont="1" applyFill="1" applyBorder="1" applyAlignment="1">
      <alignment vertical="center"/>
    </xf>
    <xf numFmtId="43" fontId="12" fillId="0" borderId="8" xfId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0" fontId="40" fillId="0" borderId="8" xfId="0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0" fontId="40" fillId="0" borderId="7" xfId="0" applyFont="1" applyFill="1" applyBorder="1" applyAlignment="1">
      <alignment vertical="center"/>
    </xf>
    <xf numFmtId="43" fontId="26" fillId="0" borderId="11" xfId="1" applyFont="1" applyFill="1" applyBorder="1" applyAlignment="1">
      <alignment vertical="center"/>
    </xf>
    <xf numFmtId="0" fontId="40" fillId="0" borderId="10" xfId="0" applyFont="1" applyFill="1" applyBorder="1" applyAlignment="1">
      <alignment vertical="center"/>
    </xf>
    <xf numFmtId="165" fontId="13" fillId="0" borderId="5" xfId="1" applyNumberFormat="1" applyFont="1" applyFill="1" applyBorder="1" applyAlignment="1">
      <alignment vertical="center"/>
    </xf>
    <xf numFmtId="43" fontId="12" fillId="0" borderId="7" xfId="0" quotePrefix="1" applyNumberFormat="1" applyFont="1" applyFill="1" applyBorder="1" applyAlignment="1">
      <alignment vertical="center"/>
    </xf>
    <xf numFmtId="165" fontId="13" fillId="0" borderId="12" xfId="1" applyNumberFormat="1" applyFont="1" applyFill="1" applyBorder="1" applyAlignment="1">
      <alignment vertical="center"/>
    </xf>
    <xf numFmtId="165" fontId="16" fillId="0" borderId="12" xfId="1" applyNumberFormat="1" applyFont="1" applyFill="1" applyBorder="1" applyAlignment="1">
      <alignment vertical="center"/>
    </xf>
    <xf numFmtId="43" fontId="16" fillId="0" borderId="6" xfId="1" applyNumberFormat="1" applyFont="1" applyFill="1" applyBorder="1" applyAlignment="1">
      <alignment vertical="center"/>
    </xf>
    <xf numFmtId="43" fontId="16" fillId="0" borderId="9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vertical="center"/>
    </xf>
    <xf numFmtId="165" fontId="31" fillId="0" borderId="6" xfId="1" applyNumberFormat="1" applyFont="1" applyFill="1" applyBorder="1" applyAlignment="1">
      <alignment vertical="center"/>
    </xf>
    <xf numFmtId="165" fontId="31" fillId="0" borderId="12" xfId="1" applyNumberFormat="1" applyFont="1" applyFill="1" applyBorder="1" applyAlignment="1">
      <alignment vertical="center"/>
    </xf>
    <xf numFmtId="43" fontId="31" fillId="0" borderId="6" xfId="1" applyNumberFormat="1" applyFont="1" applyFill="1" applyBorder="1" applyAlignment="1">
      <alignment vertical="center"/>
    </xf>
    <xf numFmtId="43" fontId="31" fillId="0" borderId="9" xfId="1" applyNumberFormat="1" applyFont="1" applyFill="1" applyBorder="1" applyAlignment="1">
      <alignment vertical="center"/>
    </xf>
    <xf numFmtId="43" fontId="31" fillId="0" borderId="0" xfId="1" applyNumberFormat="1" applyFont="1" applyFill="1" applyBorder="1" applyAlignment="1">
      <alignment vertical="center"/>
    </xf>
    <xf numFmtId="164" fontId="15" fillId="0" borderId="0" xfId="0" applyNumberFormat="1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left" vertical="center" wrapText="1"/>
    </xf>
    <xf numFmtId="43" fontId="12" fillId="0" borderId="0" xfId="1" applyFont="1" applyFill="1" applyBorder="1" applyAlignment="1">
      <alignment vertical="center" wrapText="1"/>
    </xf>
    <xf numFmtId="164" fontId="15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3" fontId="15" fillId="0" borderId="1" xfId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horizontal="left" vertical="center" wrapText="1"/>
    </xf>
    <xf numFmtId="43" fontId="12" fillId="0" borderId="1" xfId="1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3" fontId="12" fillId="0" borderId="1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3" fontId="12" fillId="0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3" fontId="15" fillId="0" borderId="1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31" fillId="0" borderId="6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165" fontId="31" fillId="0" borderId="6" xfId="0" applyNumberFormat="1" applyFont="1" applyFill="1" applyBorder="1" applyAlignment="1">
      <alignment horizontal="center" vertical="center" wrapText="1"/>
    </xf>
    <xf numFmtId="165" fontId="32" fillId="0" borderId="6" xfId="0" applyNumberFormat="1" applyFont="1" applyFill="1" applyBorder="1" applyAlignment="1">
      <alignment horizontal="center" vertical="center" wrapText="1"/>
    </xf>
    <xf numFmtId="165" fontId="31" fillId="0" borderId="7" xfId="0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165" fontId="23" fillId="0" borderId="2" xfId="1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165" fontId="12" fillId="0" borderId="7" xfId="1" applyNumberFormat="1" applyFont="1" applyFill="1" applyBorder="1" applyAlignment="1">
      <alignment vertical="center" wrapText="1"/>
    </xf>
    <xf numFmtId="165" fontId="12" fillId="0" borderId="2" xfId="1" applyNumberFormat="1" applyFont="1" applyFill="1" applyBorder="1" applyAlignment="1">
      <alignment vertical="center" wrapText="1"/>
    </xf>
    <xf numFmtId="165" fontId="13" fillId="0" borderId="7" xfId="1" applyNumberFormat="1" applyFont="1" applyFill="1" applyBorder="1" applyAlignment="1">
      <alignment vertical="center" wrapText="1"/>
    </xf>
    <xf numFmtId="165" fontId="13" fillId="0" borderId="2" xfId="1" applyNumberFormat="1" applyFont="1" applyFill="1" applyBorder="1" applyAlignment="1">
      <alignment vertical="center" wrapText="1"/>
    </xf>
    <xf numFmtId="165" fontId="13" fillId="0" borderId="0" xfId="1" applyNumberFormat="1" applyFont="1" applyFill="1" applyBorder="1" applyAlignment="1">
      <alignment vertical="center" wrapText="1"/>
    </xf>
    <xf numFmtId="165" fontId="12" fillId="0" borderId="5" xfId="1" applyNumberFormat="1" applyFont="1" applyFill="1" applyBorder="1" applyAlignment="1">
      <alignment vertical="center" wrapText="1"/>
    </xf>
    <xf numFmtId="165" fontId="15" fillId="0" borderId="5" xfId="1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43" fontId="12" fillId="0" borderId="7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vertical="center" wrapText="1"/>
    </xf>
    <xf numFmtId="43" fontId="12" fillId="0" borderId="7" xfId="0" applyNumberFormat="1" applyFont="1" applyFill="1" applyBorder="1" applyAlignment="1">
      <alignment vertical="center" wrapText="1"/>
    </xf>
    <xf numFmtId="165" fontId="12" fillId="0" borderId="8" xfId="1" applyNumberFormat="1" applyFont="1" applyFill="1" applyBorder="1" applyAlignment="1">
      <alignment vertical="center" wrapText="1"/>
    </xf>
    <xf numFmtId="165" fontId="34" fillId="0" borderId="7" xfId="1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165" fontId="12" fillId="0" borderId="10" xfId="1" applyNumberFormat="1" applyFont="1" applyFill="1" applyBorder="1" applyAlignment="1">
      <alignment vertical="center" wrapText="1"/>
    </xf>
    <xf numFmtId="165" fontId="12" fillId="0" borderId="10" xfId="1" applyNumberFormat="1" applyFont="1" applyFill="1" applyBorder="1" applyAlignment="1">
      <alignment horizontal="right" vertical="center" wrapText="1"/>
    </xf>
    <xf numFmtId="165" fontId="12" fillId="0" borderId="12" xfId="1" applyNumberFormat="1" applyFont="1" applyFill="1" applyBorder="1" applyAlignment="1">
      <alignment vertical="center" wrapText="1"/>
    </xf>
    <xf numFmtId="165" fontId="26" fillId="0" borderId="10" xfId="1" applyNumberFormat="1" applyFont="1" applyFill="1" applyBorder="1" applyAlignment="1">
      <alignment vertical="center" wrapText="1"/>
    </xf>
    <xf numFmtId="165" fontId="26" fillId="0" borderId="1" xfId="1" applyNumberFormat="1" applyFont="1" applyFill="1" applyBorder="1" applyAlignment="1">
      <alignment vertical="center" wrapText="1"/>
    </xf>
    <xf numFmtId="165" fontId="27" fillId="0" borderId="10" xfId="1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165" fontId="41" fillId="0" borderId="7" xfId="1" applyNumberFormat="1" applyFont="1" applyFill="1" applyBorder="1" applyAlignment="1">
      <alignment vertical="center" wrapText="1"/>
    </xf>
    <xf numFmtId="165" fontId="41" fillId="0" borderId="0" xfId="1" applyNumberFormat="1" applyFont="1" applyFill="1" applyBorder="1" applyAlignment="1">
      <alignment vertical="center" wrapText="1"/>
    </xf>
    <xf numFmtId="13" fontId="12" fillId="0" borderId="9" xfId="0" applyNumberFormat="1" applyFont="1" applyFill="1" applyBorder="1" applyAlignment="1">
      <alignment vertical="center" wrapText="1"/>
    </xf>
    <xf numFmtId="165" fontId="34" fillId="0" borderId="10" xfId="1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165" fontId="41" fillId="0" borderId="11" xfId="1" applyNumberFormat="1" applyFont="1" applyFill="1" applyBorder="1" applyAlignment="1">
      <alignment vertical="center" wrapText="1"/>
    </xf>
    <xf numFmtId="165" fontId="41" fillId="0" borderId="10" xfId="1" applyNumberFormat="1" applyFont="1" applyFill="1" applyBorder="1" applyAlignment="1">
      <alignment vertical="center" wrapText="1"/>
    </xf>
    <xf numFmtId="165" fontId="41" fillId="0" borderId="1" xfId="1" applyNumberFormat="1" applyFont="1" applyFill="1" applyBorder="1" applyAlignment="1">
      <alignment vertical="center" wrapText="1"/>
    </xf>
    <xf numFmtId="165" fontId="27" fillId="0" borderId="11" xfId="1" applyNumberFormat="1" applyFont="1" applyFill="1" applyBorder="1" applyAlignment="1">
      <alignment vertical="center" wrapText="1"/>
    </xf>
    <xf numFmtId="165" fontId="23" fillId="0" borderId="7" xfId="1" applyNumberFormat="1" applyFont="1" applyFill="1" applyBorder="1" applyAlignment="1">
      <alignment vertical="center"/>
    </xf>
    <xf numFmtId="165" fontId="26" fillId="0" borderId="9" xfId="1" applyNumberFormat="1" applyFont="1" applyFill="1" applyBorder="1" applyAlignment="1">
      <alignment vertical="center" wrapText="1"/>
    </xf>
    <xf numFmtId="165" fontId="27" fillId="0" borderId="7" xfId="1" applyNumberFormat="1" applyFont="1" applyFill="1" applyBorder="1" applyAlignment="1">
      <alignment vertical="center" wrapText="1"/>
    </xf>
    <xf numFmtId="43" fontId="15" fillId="0" borderId="7" xfId="1" applyFont="1" applyFill="1" applyBorder="1" applyAlignment="1">
      <alignment vertical="center" wrapText="1"/>
    </xf>
    <xf numFmtId="43" fontId="26" fillId="0" borderId="7" xfId="1" applyFont="1" applyFill="1" applyBorder="1" applyAlignment="1">
      <alignment vertical="center"/>
    </xf>
    <xf numFmtId="165" fontId="26" fillId="0" borderId="7" xfId="1" applyNumberFormat="1" applyFont="1" applyFill="1" applyBorder="1" applyAlignment="1">
      <alignment vertical="center" wrapText="1"/>
    </xf>
    <xf numFmtId="43" fontId="15" fillId="0" borderId="10" xfId="1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7" fillId="0" borderId="5" xfId="1" applyNumberFormat="1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1" fontId="17" fillId="0" borderId="7" xfId="0" applyNumberFormat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vertical="center"/>
    </xf>
    <xf numFmtId="165" fontId="13" fillId="0" borderId="8" xfId="1" applyNumberFormat="1" applyFont="1" applyFill="1" applyBorder="1" applyAlignment="1">
      <alignment vertical="center" wrapText="1"/>
    </xf>
    <xf numFmtId="1" fontId="17" fillId="0" borderId="10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165" fontId="13" fillId="0" borderId="10" xfId="1" applyNumberFormat="1" applyFont="1" applyFill="1" applyBorder="1" applyAlignment="1">
      <alignment vertical="center" wrapText="1"/>
    </xf>
    <xf numFmtId="0" fontId="40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165" fontId="16" fillId="0" borderId="0" xfId="1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165" fontId="16" fillId="0" borderId="6" xfId="1" applyNumberFormat="1" applyFont="1" applyFill="1" applyBorder="1" applyAlignment="1">
      <alignment vertical="center" wrapText="1"/>
    </xf>
    <xf numFmtId="165" fontId="18" fillId="0" borderId="6" xfId="1" applyNumberFormat="1" applyFont="1" applyFill="1" applyBorder="1" applyAlignment="1">
      <alignment vertical="center" wrapText="1"/>
    </xf>
    <xf numFmtId="165" fontId="13" fillId="0" borderId="4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vertical="center" wrapText="1"/>
    </xf>
    <xf numFmtId="165" fontId="15" fillId="0" borderId="0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vertical="center"/>
    </xf>
    <xf numFmtId="165" fontId="17" fillId="0" borderId="0" xfId="1" applyNumberFormat="1" applyFont="1" applyFill="1" applyBorder="1" applyAlignment="1">
      <alignment vertical="center" wrapText="1"/>
    </xf>
    <xf numFmtId="43" fontId="15" fillId="0" borderId="0" xfId="1" applyNumberFormat="1" applyFont="1" applyFill="1" applyBorder="1" applyAlignment="1">
      <alignment vertical="center" wrapText="1"/>
    </xf>
    <xf numFmtId="43" fontId="17" fillId="0" borderId="0" xfId="1" applyNumberFormat="1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0" fontId="31" fillId="0" borderId="6" xfId="0" applyFont="1" applyFill="1" applyBorder="1" applyAlignment="1">
      <alignment horizontal="left" vertical="center"/>
    </xf>
    <xf numFmtId="165" fontId="21" fillId="0" borderId="6" xfId="1" applyNumberFormat="1" applyFont="1" applyFill="1" applyBorder="1" applyAlignment="1">
      <alignment vertical="center"/>
    </xf>
    <xf numFmtId="165" fontId="42" fillId="0" borderId="7" xfId="1" applyNumberFormat="1" applyFont="1" applyFill="1" applyBorder="1" applyAlignment="1">
      <alignment vertical="center"/>
    </xf>
    <xf numFmtId="43" fontId="12" fillId="0" borderId="7" xfId="1" applyNumberFormat="1" applyFont="1" applyFill="1" applyBorder="1" applyAlignment="1">
      <alignment vertical="center"/>
    </xf>
    <xf numFmtId="43" fontId="42" fillId="0" borderId="10" xfId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horizontal="center" vertical="center"/>
    </xf>
    <xf numFmtId="165" fontId="23" fillId="0" borderId="10" xfId="1" applyNumberFormat="1" applyFont="1" applyFill="1" applyBorder="1" applyAlignment="1">
      <alignment vertical="center"/>
    </xf>
    <xf numFmtId="165" fontId="12" fillId="0" borderId="10" xfId="1" applyNumberFormat="1" applyFont="1" applyFill="1" applyBorder="1" applyAlignment="1">
      <alignment horizontal="right" vertical="center"/>
    </xf>
    <xf numFmtId="43" fontId="12" fillId="0" borderId="7" xfId="1" applyNumberFormat="1" applyFont="1" applyFill="1" applyBorder="1" applyAlignment="1">
      <alignment horizontal="right" vertical="center"/>
    </xf>
    <xf numFmtId="43" fontId="27" fillId="0" borderId="7" xfId="1" quotePrefix="1" applyNumberFormat="1" applyFont="1" applyFill="1" applyBorder="1" applyAlignment="1">
      <alignment vertical="center"/>
    </xf>
    <xf numFmtId="165" fontId="17" fillId="0" borderId="7" xfId="1" applyNumberFormat="1" applyFont="1" applyFill="1" applyBorder="1" applyAlignment="1">
      <alignment vertical="center"/>
    </xf>
    <xf numFmtId="43" fontId="33" fillId="0" borderId="12" xfId="1" applyFont="1" applyFill="1" applyBorder="1" applyAlignment="1">
      <alignment vertical="center"/>
    </xf>
    <xf numFmtId="165" fontId="34" fillId="0" borderId="12" xfId="1" applyNumberFormat="1" applyFont="1" applyFill="1" applyBorder="1" applyAlignment="1">
      <alignment vertical="center"/>
    </xf>
    <xf numFmtId="165" fontId="17" fillId="0" borderId="10" xfId="1" applyNumberFormat="1" applyFont="1" applyFill="1" applyBorder="1" applyAlignment="1">
      <alignment vertical="center"/>
    </xf>
    <xf numFmtId="165" fontId="17" fillId="0" borderId="12" xfId="1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165" fontId="16" fillId="0" borderId="8" xfId="1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/>
    </xf>
    <xf numFmtId="165" fontId="31" fillId="0" borderId="7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3" fillId="0" borderId="4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165" fontId="44" fillId="0" borderId="4" xfId="1" applyNumberFormat="1" applyFont="1" applyFill="1" applyBorder="1" applyAlignment="1">
      <alignment vertical="center"/>
    </xf>
    <xf numFmtId="165" fontId="44" fillId="0" borderId="0" xfId="1" applyNumberFormat="1" applyFont="1" applyFill="1" applyBorder="1" applyAlignment="1">
      <alignment vertical="center"/>
    </xf>
    <xf numFmtId="165" fontId="45" fillId="0" borderId="4" xfId="1" applyNumberFormat="1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165" fontId="31" fillId="0" borderId="0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Alignment="1">
      <alignment vertical="center"/>
    </xf>
    <xf numFmtId="165" fontId="45" fillId="0" borderId="0" xfId="1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43" fontId="17" fillId="0" borderId="1" xfId="1" applyNumberFormat="1" applyFont="1" applyFill="1" applyBorder="1" applyAlignment="1">
      <alignment vertical="center"/>
    </xf>
    <xf numFmtId="43" fontId="15" fillId="0" borderId="1" xfId="1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43" fontId="12" fillId="0" borderId="15" xfId="1" applyFont="1" applyFill="1" applyBorder="1" applyAlignment="1">
      <alignment vertical="center"/>
    </xf>
    <xf numFmtId="43" fontId="16" fillId="0" borderId="15" xfId="0" applyNumberFormat="1" applyFont="1" applyFill="1" applyBorder="1" applyAlignment="1">
      <alignment vertical="center"/>
    </xf>
    <xf numFmtId="43" fontId="12" fillId="0" borderId="4" xfId="1" applyFont="1" applyFill="1" applyBorder="1" applyAlignment="1">
      <alignment vertical="center"/>
    </xf>
    <xf numFmtId="164" fontId="17" fillId="0" borderId="4" xfId="0" quotePrefix="1" applyNumberFormat="1" applyFont="1" applyFill="1" applyBorder="1" applyAlignment="1">
      <alignment horizontal="left" vertical="center"/>
    </xf>
    <xf numFmtId="165" fontId="15" fillId="0" borderId="13" xfId="1" applyNumberFormat="1" applyFont="1" applyFill="1" applyBorder="1" applyAlignment="1">
      <alignment vertical="top"/>
    </xf>
    <xf numFmtId="165" fontId="12" fillId="0" borderId="0" xfId="1" applyNumberFormat="1" applyFont="1" applyFill="1" applyBorder="1" applyAlignment="1">
      <alignment vertical="top"/>
    </xf>
    <xf numFmtId="43" fontId="16" fillId="0" borderId="14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vertical="top"/>
    </xf>
    <xf numFmtId="0" fontId="17" fillId="0" borderId="9" xfId="0" applyFont="1" applyFill="1" applyBorder="1" applyAlignment="1">
      <alignment horizontal="center" vertical="center"/>
    </xf>
    <xf numFmtId="9" fontId="15" fillId="0" borderId="12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top"/>
    </xf>
    <xf numFmtId="43" fontId="15" fillId="0" borderId="7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165" fontId="12" fillId="0" borderId="13" xfId="1" applyNumberFormat="1" applyFont="1" applyFill="1" applyBorder="1" applyAlignment="1">
      <alignment vertical="center"/>
    </xf>
    <xf numFmtId="165" fontId="13" fillId="0" borderId="13" xfId="1" applyNumberFormat="1" applyFont="1" applyFill="1" applyBorder="1" applyAlignment="1">
      <alignment vertical="center"/>
    </xf>
    <xf numFmtId="165" fontId="13" fillId="0" borderId="6" xfId="1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/>
    </xf>
    <xf numFmtId="165" fontId="16" fillId="0" borderId="13" xfId="1" applyNumberFormat="1" applyFont="1" applyFill="1" applyBorder="1" applyAlignment="1">
      <alignment vertical="center"/>
    </xf>
    <xf numFmtId="165" fontId="17" fillId="0" borderId="13" xfId="1" applyNumberFormat="1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horizontal="left" vertical="center"/>
    </xf>
    <xf numFmtId="165" fontId="18" fillId="0" borderId="13" xfId="1" applyNumberFormat="1" applyFont="1" applyFill="1" applyBorder="1" applyAlignment="1">
      <alignment vertical="center"/>
    </xf>
    <xf numFmtId="43" fontId="12" fillId="0" borderId="5" xfId="1" applyFont="1" applyFill="1" applyBorder="1" applyAlignment="1">
      <alignment vertical="center"/>
    </xf>
    <xf numFmtId="43" fontId="15" fillId="0" borderId="3" xfId="1" applyNumberFormat="1" applyFont="1" applyFill="1" applyBorder="1" applyAlignment="1">
      <alignment vertical="center"/>
    </xf>
    <xf numFmtId="43" fontId="15" fillId="0" borderId="4" xfId="1" applyNumberFormat="1" applyFont="1" applyFill="1" applyBorder="1" applyAlignment="1">
      <alignment vertical="center"/>
    </xf>
    <xf numFmtId="165" fontId="15" fillId="0" borderId="4" xfId="1" applyNumberFormat="1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165" fontId="16" fillId="0" borderId="17" xfId="0" applyNumberFormat="1" applyFont="1" applyFill="1" applyBorder="1" applyAlignment="1">
      <alignment horizontal="center" vertical="center"/>
    </xf>
    <xf numFmtId="165" fontId="16" fillId="0" borderId="18" xfId="0" applyNumberFormat="1" applyFont="1" applyFill="1" applyBorder="1" applyAlignment="1">
      <alignment horizontal="center" vertical="center"/>
    </xf>
    <xf numFmtId="43" fontId="12" fillId="0" borderId="19" xfId="1" applyFont="1" applyFill="1" applyBorder="1" applyAlignment="1">
      <alignment vertical="center"/>
    </xf>
    <xf numFmtId="43" fontId="12" fillId="0" borderId="9" xfId="1" applyNumberFormat="1" applyFont="1" applyFill="1" applyBorder="1" applyAlignment="1">
      <alignment vertical="center"/>
    </xf>
    <xf numFmtId="165" fontId="46" fillId="0" borderId="0" xfId="1" applyNumberFormat="1" applyFont="1" applyFill="1" applyBorder="1" applyAlignment="1">
      <alignment horizontal="left" vertical="center"/>
    </xf>
    <xf numFmtId="165" fontId="46" fillId="0" borderId="0" xfId="1" applyNumberFormat="1" applyFont="1" applyFill="1" applyBorder="1" applyAlignment="1">
      <alignment vertical="center"/>
    </xf>
    <xf numFmtId="165" fontId="46" fillId="0" borderId="8" xfId="1" applyNumberFormat="1" applyFont="1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/>
    </xf>
    <xf numFmtId="0" fontId="47" fillId="0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horizontal="center" vertical="center"/>
    </xf>
    <xf numFmtId="43" fontId="12" fillId="0" borderId="20" xfId="1" applyFont="1" applyFill="1" applyBorder="1" applyAlignment="1">
      <alignment vertical="center"/>
    </xf>
    <xf numFmtId="43" fontId="39" fillId="0" borderId="0" xfId="1" applyFont="1" applyFill="1" applyBorder="1" applyAlignment="1">
      <alignment vertical="center"/>
    </xf>
    <xf numFmtId="43" fontId="39" fillId="0" borderId="8" xfId="1" applyFont="1" applyFill="1" applyBorder="1" applyAlignment="1">
      <alignment vertical="center"/>
    </xf>
    <xf numFmtId="43" fontId="12" fillId="0" borderId="20" xfId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horizontal="left" vertical="center"/>
    </xf>
    <xf numFmtId="0" fontId="15" fillId="0" borderId="1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5" fillId="0" borderId="9" xfId="1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165" fontId="48" fillId="0" borderId="0" xfId="0" applyNumberFormat="1" applyFont="1" applyFill="1" applyBorder="1" applyAlignment="1">
      <alignment horizontal="center" vertical="center"/>
    </xf>
    <xf numFmtId="43" fontId="15" fillId="0" borderId="8" xfId="1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right" vertical="center"/>
    </xf>
    <xf numFmtId="165" fontId="15" fillId="0" borderId="22" xfId="0" applyNumberFormat="1" applyFont="1" applyFill="1" applyBorder="1" applyAlignment="1">
      <alignment horizontal="center" vertical="center"/>
    </xf>
    <xf numFmtId="165" fontId="12" fillId="0" borderId="22" xfId="0" applyNumberFormat="1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165" fontId="15" fillId="0" borderId="0" xfId="1" applyNumberFormat="1" applyFont="1" applyFill="1" applyBorder="1" applyAlignment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43" fontId="15" fillId="0" borderId="0" xfId="0" applyNumberFormat="1" applyFont="1" applyFill="1" applyBorder="1" applyAlignment="1">
      <alignment horizontal="center" vertical="center"/>
    </xf>
    <xf numFmtId="43" fontId="15" fillId="0" borderId="8" xfId="1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43" fontId="12" fillId="0" borderId="12" xfId="1" applyFont="1" applyFill="1" applyBorder="1" applyAlignment="1">
      <alignment vertical="center"/>
    </xf>
    <xf numFmtId="43" fontId="15" fillId="0" borderId="12" xfId="1" applyFont="1" applyFill="1" applyBorder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2" fillId="0" borderId="0" xfId="0" quotePrefix="1" applyFont="1" applyFill="1" applyBorder="1" applyAlignment="1">
      <alignment vertical="center"/>
    </xf>
    <xf numFmtId="43" fontId="49" fillId="0" borderId="0" xfId="0" applyNumberFormat="1" applyFont="1" applyFill="1" applyBorder="1" applyAlignment="1">
      <alignment horizontal="center" vertical="center"/>
    </xf>
    <xf numFmtId="43" fontId="50" fillId="0" borderId="0" xfId="1" applyFont="1" applyFill="1" applyAlignment="1">
      <alignment vertical="center"/>
    </xf>
    <xf numFmtId="43" fontId="12" fillId="0" borderId="0" xfId="1" applyFont="1" applyFill="1" applyAlignment="1">
      <alignment vertical="center"/>
    </xf>
    <xf numFmtId="43" fontId="51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50" fillId="0" borderId="0" xfId="0" applyFont="1" applyFill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17" fontId="12" fillId="0" borderId="0" xfId="0" applyNumberFormat="1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" fontId="14" fillId="0" borderId="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right" vertical="center"/>
    </xf>
    <xf numFmtId="165" fontId="27" fillId="0" borderId="2" xfId="1" applyNumberFormat="1" applyFont="1" applyFill="1" applyBorder="1" applyAlignment="1">
      <alignment vertical="center"/>
    </xf>
    <xf numFmtId="43" fontId="26" fillId="0" borderId="7" xfId="1" applyFont="1" applyFill="1" applyBorder="1" applyAlignment="1">
      <alignment horizontal="right" vertical="center"/>
    </xf>
    <xf numFmtId="43" fontId="26" fillId="0" borderId="0" xfId="1" applyFont="1" applyFill="1" applyBorder="1" applyAlignment="1">
      <alignment horizontal="right" vertical="center"/>
    </xf>
    <xf numFmtId="43" fontId="26" fillId="0" borderId="10" xfId="1" applyFont="1" applyFill="1" applyBorder="1" applyAlignment="1">
      <alignment horizontal="right" vertical="center"/>
    </xf>
    <xf numFmtId="43" fontId="26" fillId="0" borderId="1" xfId="1" applyFont="1" applyFill="1" applyBorder="1" applyAlignment="1">
      <alignment horizontal="right" vertical="center"/>
    </xf>
    <xf numFmtId="43" fontId="13" fillId="0" borderId="7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0" fontId="28" fillId="0" borderId="13" xfId="0" applyFont="1" applyFill="1" applyBorder="1" applyAlignment="1">
      <alignment horizontal="center" vertical="center"/>
    </xf>
    <xf numFmtId="43" fontId="16" fillId="0" borderId="7" xfId="1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43" fontId="13" fillId="0" borderId="0" xfId="1" applyFont="1" applyFill="1" applyAlignment="1">
      <alignment vertical="center"/>
    </xf>
    <xf numFmtId="165" fontId="12" fillId="0" borderId="0" xfId="1" applyNumberFormat="1" applyFont="1" applyFill="1" applyAlignment="1">
      <alignment vertical="center"/>
    </xf>
    <xf numFmtId="166" fontId="12" fillId="0" borderId="0" xfId="1" applyNumberFormat="1" applyFont="1" applyFill="1" applyAlignment="1">
      <alignment vertical="center"/>
    </xf>
    <xf numFmtId="165" fontId="13" fillId="0" borderId="0" xfId="1" applyNumberFormat="1" applyFont="1" applyFill="1" applyAlignment="1">
      <alignment vertical="center"/>
    </xf>
    <xf numFmtId="165" fontId="54" fillId="0" borderId="0" xfId="1" applyNumberFormat="1" applyFont="1" applyFill="1" applyAlignment="1">
      <alignment vertical="center"/>
    </xf>
    <xf numFmtId="43" fontId="55" fillId="0" borderId="0" xfId="1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165" fontId="54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Continuous" vertical="center"/>
    </xf>
    <xf numFmtId="0" fontId="5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3" fontId="13" fillId="0" borderId="0" xfId="0" applyNumberFormat="1" applyFont="1" applyFill="1" applyBorder="1" applyAlignment="1">
      <alignment vertical="center"/>
    </xf>
    <xf numFmtId="9" fontId="12" fillId="0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43" fontId="12" fillId="0" borderId="0" xfId="1" applyFont="1" applyFill="1" applyBorder="1" applyAlignment="1">
      <alignment horizontal="centerContinuous" vertical="center"/>
    </xf>
    <xf numFmtId="43" fontId="26" fillId="0" borderId="0" xfId="1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/>
    </xf>
    <xf numFmtId="43" fontId="17" fillId="0" borderId="0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 vertical="center"/>
    </xf>
    <xf numFmtId="0" fontId="57" fillId="0" borderId="0" xfId="0" applyFont="1" applyFill="1" applyBorder="1"/>
    <xf numFmtId="43" fontId="24" fillId="0" borderId="0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43" fontId="24" fillId="0" borderId="0" xfId="1" applyFont="1" applyFill="1" applyBorder="1" applyAlignment="1">
      <alignment vertical="center"/>
    </xf>
    <xf numFmtId="43" fontId="57" fillId="0" borderId="0" xfId="1" applyFont="1" applyFill="1" applyBorder="1" applyAlignment="1">
      <alignment vertical="center"/>
    </xf>
    <xf numFmtId="0" fontId="24" fillId="0" borderId="0" xfId="0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Continuous"/>
    </xf>
    <xf numFmtId="9" fontId="24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9" fontId="24" fillId="0" borderId="0" xfId="0" quotePrefix="1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57" fillId="0" borderId="0" xfId="0" applyFont="1" applyFill="1" applyBorder="1" applyAlignment="1">
      <alignment vertical="center"/>
    </xf>
    <xf numFmtId="165" fontId="24" fillId="0" borderId="0" xfId="1" applyNumberFormat="1" applyFont="1" applyFill="1" applyBorder="1"/>
    <xf numFmtId="43" fontId="58" fillId="0" borderId="0" xfId="1" applyFont="1" applyFill="1" applyBorder="1" applyAlignment="1">
      <alignment vertical="center"/>
    </xf>
    <xf numFmtId="165" fontId="58" fillId="0" borderId="0" xfId="1" applyNumberFormat="1" applyFont="1" applyFill="1" applyBorder="1"/>
    <xf numFmtId="43" fontId="59" fillId="0" borderId="0" xfId="1" applyFont="1" applyFill="1" applyBorder="1" applyAlignment="1">
      <alignment vertical="center"/>
    </xf>
    <xf numFmtId="43" fontId="57" fillId="0" borderId="0" xfId="0" applyNumberFormat="1" applyFont="1" applyFill="1" applyBorder="1" applyAlignment="1">
      <alignment vertical="center"/>
    </xf>
    <xf numFmtId="43" fontId="24" fillId="0" borderId="0" xfId="0" applyNumberFormat="1" applyFont="1" applyFill="1" applyBorder="1" applyAlignment="1">
      <alignment vertical="center"/>
    </xf>
    <xf numFmtId="43" fontId="59" fillId="0" borderId="0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0" fontId="15" fillId="0" borderId="0" xfId="0" applyFont="1" applyFill="1" applyBorder="1"/>
    <xf numFmtId="9" fontId="12" fillId="0" borderId="0" xfId="0" applyNumberFormat="1" applyFont="1" applyFill="1" applyBorder="1" applyAlignment="1">
      <alignment horizontal="center"/>
    </xf>
    <xf numFmtId="165" fontId="24" fillId="0" borderId="0" xfId="1" applyNumberFormat="1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58" fillId="0" borderId="0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3" fontId="2" fillId="0" borderId="0" xfId="1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4" fontId="6" fillId="0" borderId="0" xfId="0" quotePrefix="1" applyNumberFormat="1" applyFont="1" applyFill="1" applyBorder="1" applyAlignment="1">
      <alignment horizontal="left" vertical="center"/>
    </xf>
    <xf numFmtId="43" fontId="13" fillId="0" borderId="10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17" fontId="2" fillId="0" borderId="2" xfId="0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8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43" fontId="2" fillId="0" borderId="1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165" fontId="2" fillId="0" borderId="8" xfId="0" applyNumberFormat="1" applyFont="1" applyFill="1" applyBorder="1" applyAlignment="1">
      <alignment horizontal="left" vertical="center"/>
    </xf>
    <xf numFmtId="165" fontId="23" fillId="0" borderId="0" xfId="1" applyNumberFormat="1" applyFont="1" applyFill="1" applyBorder="1" applyAlignment="1">
      <alignment vertical="center"/>
    </xf>
    <xf numFmtId="13" fontId="2" fillId="0" borderId="2" xfId="0" quotePrefix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" fontId="7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4" fontId="3" fillId="0" borderId="1" xfId="0" quotePrefix="1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43" fontId="5" fillId="0" borderId="6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4" fontId="5" fillId="0" borderId="7" xfId="0" applyNumberFormat="1" applyFont="1" applyFill="1" applyBorder="1" applyAlignment="1">
      <alignment vertical="center" wrapText="1"/>
    </xf>
    <xf numFmtId="43" fontId="5" fillId="0" borderId="0" xfId="1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9" fontId="5" fillId="0" borderId="7" xfId="0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1" applyNumberFormat="1" applyFont="1" applyFill="1" applyBorder="1" applyAlignment="1">
      <alignment vertical="center" wrapText="1"/>
    </xf>
    <xf numFmtId="43" fontId="3" fillId="0" borderId="0" xfId="1" applyNumberFormat="1" applyFont="1" applyFill="1" applyBorder="1" applyAlignment="1">
      <alignment vertical="center" wrapText="1"/>
    </xf>
    <xf numFmtId="164" fontId="3" fillId="0" borderId="0" xfId="0" quotePrefix="1" applyNumberFormat="1" applyFont="1" applyFill="1" applyBorder="1" applyAlignment="1">
      <alignment horizontal="left" vertical="center"/>
    </xf>
    <xf numFmtId="43" fontId="5" fillId="0" borderId="0" xfId="1" applyFont="1" applyFill="1" applyBorder="1" applyAlignment="1">
      <alignment vertical="center"/>
    </xf>
    <xf numFmtId="165" fontId="37" fillId="0" borderId="6" xfId="0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165" fontId="37" fillId="0" borderId="6" xfId="1" applyNumberFormat="1" applyFont="1" applyFill="1" applyBorder="1" applyAlignment="1">
      <alignment vertical="center"/>
    </xf>
    <xf numFmtId="43" fontId="3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vertical="center"/>
    </xf>
    <xf numFmtId="165" fontId="3" fillId="0" borderId="8" xfId="1" applyNumberFormat="1" applyFont="1" applyFill="1" applyBorder="1" applyAlignment="1">
      <alignment vertical="center"/>
    </xf>
    <xf numFmtId="165" fontId="6" fillId="0" borderId="13" xfId="1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164" fontId="15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43" fontId="18" fillId="0" borderId="0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Salary &amp; Wages June 2008-09 (Revised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Y592"/>
  <sheetViews>
    <sheetView tabSelected="1" topLeftCell="A9" zoomScale="80" zoomScaleNormal="80" workbookViewId="0">
      <pane xSplit="2" topLeftCell="C1" activePane="topRight" state="frozen"/>
      <selection pane="topRight" activeCell="J9" sqref="J9:J26"/>
    </sheetView>
  </sheetViews>
  <sheetFormatPr defaultRowHeight="24.75" customHeight="1" x14ac:dyDescent="0.25"/>
  <cols>
    <col min="1" max="1" width="7.5703125" style="12" customWidth="1"/>
    <col min="2" max="2" width="33.28515625" style="12" customWidth="1"/>
    <col min="3" max="3" width="23" style="18" customWidth="1"/>
    <col min="4" max="4" width="18" style="18" customWidth="1"/>
    <col min="5" max="5" width="18.42578125" style="12" customWidth="1"/>
    <col min="6" max="6" width="15.28515625" style="12" customWidth="1"/>
    <col min="7" max="7" width="17.42578125" style="12" customWidth="1"/>
    <col min="8" max="8" width="14.85546875" style="12" customWidth="1"/>
    <col min="9" max="9" width="12.7109375" style="12" customWidth="1"/>
    <col min="10" max="10" width="16.28515625" style="13" customWidth="1"/>
    <col min="11" max="11" width="11.5703125" style="13" customWidth="1"/>
    <col min="12" max="12" width="14.5703125" style="12" customWidth="1"/>
    <col min="13" max="13" width="23.85546875" style="12" customWidth="1"/>
    <col min="14" max="14" width="8.7109375" style="12" customWidth="1"/>
    <col min="15" max="15" width="4.140625" style="12" customWidth="1"/>
    <col min="16" max="16" width="20.140625" style="12" customWidth="1"/>
    <col min="17" max="17" width="16.7109375" style="12" customWidth="1"/>
    <col min="18" max="18" width="12.5703125" style="12" customWidth="1"/>
    <col min="19" max="19" width="14" style="13" customWidth="1"/>
    <col min="20" max="20" width="12.5703125" style="13" customWidth="1"/>
    <col min="21" max="21" width="17.85546875" style="13" customWidth="1"/>
    <col min="22" max="22" width="18" style="13" customWidth="1"/>
    <col min="23" max="23" width="7.42578125" style="12" customWidth="1"/>
    <col min="24" max="24" width="10.85546875" style="12" customWidth="1"/>
    <col min="25" max="25" width="14.42578125" style="12" customWidth="1"/>
    <col min="26" max="26" width="17.28515625" style="12" customWidth="1"/>
    <col min="27" max="27" width="37.7109375" style="603" customWidth="1"/>
    <col min="28" max="28" width="19.140625" style="12" customWidth="1"/>
    <col min="29" max="29" width="15.140625" style="12" hidden="1" customWidth="1"/>
    <col min="30" max="30" width="15.5703125" style="12" hidden="1" customWidth="1"/>
    <col min="31" max="31" width="9.28515625" style="12" bestFit="1" customWidth="1"/>
    <col min="32" max="16384" width="9.140625" style="12"/>
  </cols>
  <sheetData>
    <row r="1" spans="1:31" ht="24.75" customHeight="1" x14ac:dyDescent="0.25">
      <c r="B1" s="667"/>
      <c r="C1" s="667"/>
      <c r="D1" s="667"/>
    </row>
    <row r="2" spans="1:31" ht="24.75" customHeight="1" x14ac:dyDescent="0.25">
      <c r="A2" s="15" t="s">
        <v>0</v>
      </c>
      <c r="B2" s="16"/>
      <c r="C2" s="17"/>
      <c r="E2" s="16"/>
      <c r="F2" s="19" t="s">
        <v>1</v>
      </c>
      <c r="G2" s="19"/>
      <c r="H2" s="20"/>
      <c r="I2" s="16"/>
      <c r="J2" s="21"/>
      <c r="K2" s="21"/>
      <c r="L2" s="16"/>
      <c r="M2" s="22">
        <v>1</v>
      </c>
      <c r="N2" s="16"/>
      <c r="O2" s="15"/>
      <c r="P2" s="15" t="s">
        <v>0</v>
      </c>
      <c r="R2" s="16"/>
      <c r="S2" s="23" t="s">
        <v>1</v>
      </c>
      <c r="T2" s="23"/>
      <c r="U2" s="23"/>
      <c r="V2" s="23"/>
      <c r="W2" s="19"/>
      <c r="X2" s="20"/>
      <c r="Y2" s="16"/>
      <c r="Z2" s="15"/>
      <c r="AA2" s="604"/>
      <c r="AB2" s="22">
        <v>2</v>
      </c>
      <c r="AC2" s="16"/>
      <c r="AD2" s="16"/>
    </row>
    <row r="3" spans="1:31" ht="24.75" customHeight="1" x14ac:dyDescent="0.25">
      <c r="A3" s="668" t="s">
        <v>2</v>
      </c>
      <c r="B3" s="668"/>
      <c r="C3" s="25" t="s">
        <v>3</v>
      </c>
      <c r="D3" s="26" t="s">
        <v>172</v>
      </c>
      <c r="E3" s="27"/>
      <c r="F3" s="27"/>
      <c r="G3" s="28"/>
      <c r="H3" s="29"/>
      <c r="I3" s="27"/>
      <c r="J3" s="26" t="s">
        <v>172</v>
      </c>
      <c r="K3" s="26"/>
      <c r="L3" s="27"/>
      <c r="M3" s="27"/>
      <c r="N3" s="16"/>
      <c r="O3" s="30"/>
      <c r="P3" s="27"/>
      <c r="Q3" s="27"/>
      <c r="R3" s="27"/>
      <c r="S3" s="31"/>
      <c r="T3" s="31"/>
      <c r="U3" s="31"/>
      <c r="V3" s="31"/>
      <c r="W3" s="27"/>
      <c r="X3" s="27"/>
      <c r="Y3" s="27"/>
      <c r="Z3" s="27"/>
      <c r="AA3" s="605" t="s">
        <v>172</v>
      </c>
      <c r="AB3" s="27"/>
      <c r="AC3" s="16"/>
      <c r="AD3" s="16"/>
    </row>
    <row r="4" spans="1:31" ht="24.75" customHeight="1" x14ac:dyDescent="0.25">
      <c r="A4" s="32"/>
      <c r="B4" s="33"/>
      <c r="C4" s="32"/>
      <c r="D4" s="34"/>
      <c r="E4" s="32"/>
      <c r="F4" s="34"/>
      <c r="G4" s="35" t="s">
        <v>163</v>
      </c>
      <c r="H4" s="37"/>
      <c r="I4" s="34"/>
      <c r="J4" s="38"/>
      <c r="K4" s="39"/>
      <c r="L4" s="40"/>
      <c r="M4" s="37" t="s">
        <v>4</v>
      </c>
      <c r="N4" s="36"/>
      <c r="O4" s="32"/>
      <c r="P4" s="41"/>
      <c r="Q4" s="32"/>
      <c r="R4" s="34"/>
      <c r="S4" s="42"/>
      <c r="T4" s="39" t="s">
        <v>5</v>
      </c>
      <c r="U4" s="39" t="s">
        <v>147</v>
      </c>
      <c r="V4" s="43" t="s">
        <v>150</v>
      </c>
      <c r="W4" s="654"/>
      <c r="X4" s="655"/>
      <c r="Y4" s="32"/>
      <c r="Z4" s="32"/>
      <c r="AA4" s="606" t="s">
        <v>6</v>
      </c>
      <c r="AB4" s="44" t="s">
        <v>7</v>
      </c>
      <c r="AC4" s="45">
        <v>0.75</v>
      </c>
      <c r="AD4" s="46" t="s">
        <v>145</v>
      </c>
    </row>
    <row r="5" spans="1:31" ht="24.75" customHeight="1" x14ac:dyDescent="0.25">
      <c r="A5" s="36" t="s">
        <v>8</v>
      </c>
      <c r="B5" s="47"/>
      <c r="C5" s="36"/>
      <c r="D5" s="47" t="s">
        <v>9</v>
      </c>
      <c r="E5" s="36" t="s">
        <v>10</v>
      </c>
      <c r="F5" s="48" t="s">
        <v>11</v>
      </c>
      <c r="G5" s="36" t="s">
        <v>12</v>
      </c>
      <c r="H5" s="36" t="s">
        <v>13</v>
      </c>
      <c r="I5" s="48"/>
      <c r="J5" s="49" t="s">
        <v>14</v>
      </c>
      <c r="K5" s="656"/>
      <c r="L5" s="50" t="s">
        <v>15</v>
      </c>
      <c r="M5" s="44"/>
      <c r="N5" s="48"/>
      <c r="O5" s="36" t="s">
        <v>8</v>
      </c>
      <c r="P5" s="51"/>
      <c r="Q5" s="36" t="s">
        <v>16</v>
      </c>
      <c r="R5" s="48" t="s">
        <v>17</v>
      </c>
      <c r="S5" s="49" t="s">
        <v>18</v>
      </c>
      <c r="T5" s="52" t="s">
        <v>19</v>
      </c>
      <c r="U5" s="52" t="s">
        <v>149</v>
      </c>
      <c r="V5" s="52" t="s">
        <v>148</v>
      </c>
      <c r="W5" s="658" t="s">
        <v>20</v>
      </c>
      <c r="X5" s="659"/>
      <c r="Y5" s="36" t="s">
        <v>21</v>
      </c>
      <c r="Z5" s="36" t="s">
        <v>22</v>
      </c>
      <c r="AA5" s="607"/>
      <c r="AB5" s="44"/>
      <c r="AC5" s="53" t="s">
        <v>144</v>
      </c>
      <c r="AD5" s="53" t="s">
        <v>144</v>
      </c>
    </row>
    <row r="6" spans="1:31" ht="24.75" customHeight="1" x14ac:dyDescent="0.25">
      <c r="A6" s="54" t="s">
        <v>23</v>
      </c>
      <c r="B6" s="55" t="s">
        <v>24</v>
      </c>
      <c r="C6" s="54" t="s">
        <v>25</v>
      </c>
      <c r="D6" s="55" t="s">
        <v>26</v>
      </c>
      <c r="E6" s="54" t="s">
        <v>11</v>
      </c>
      <c r="F6" s="56"/>
      <c r="G6" s="57">
        <v>1.36</v>
      </c>
      <c r="H6" s="58">
        <v>0.3</v>
      </c>
      <c r="I6" s="59" t="s">
        <v>27</v>
      </c>
      <c r="J6" s="60" t="s">
        <v>28</v>
      </c>
      <c r="K6" s="657"/>
      <c r="L6" s="40"/>
      <c r="M6" s="578" t="s">
        <v>29</v>
      </c>
      <c r="N6" s="48"/>
      <c r="O6" s="54" t="s">
        <v>23</v>
      </c>
      <c r="P6" s="62" t="s">
        <v>30</v>
      </c>
      <c r="Q6" s="54" t="s">
        <v>31</v>
      </c>
      <c r="R6" s="59" t="s">
        <v>32</v>
      </c>
      <c r="S6" s="63"/>
      <c r="T6" s="64" t="s">
        <v>33</v>
      </c>
      <c r="U6" s="64"/>
      <c r="V6" s="602" t="s">
        <v>189</v>
      </c>
      <c r="W6" s="660" t="s">
        <v>34</v>
      </c>
      <c r="X6" s="661"/>
      <c r="Y6" s="574" t="s">
        <v>166</v>
      </c>
      <c r="Z6" s="55" t="s">
        <v>35</v>
      </c>
      <c r="AA6" s="577"/>
      <c r="AB6" s="65"/>
      <c r="AC6" s="66" t="s">
        <v>143</v>
      </c>
      <c r="AD6" s="67"/>
    </row>
    <row r="7" spans="1:31" s="18" customFormat="1" ht="24.75" customHeight="1" x14ac:dyDescent="0.25">
      <c r="A7" s="68">
        <v>1</v>
      </c>
      <c r="B7" s="69">
        <v>2</v>
      </c>
      <c r="C7" s="68">
        <v>3</v>
      </c>
      <c r="D7" s="70">
        <v>4</v>
      </c>
      <c r="E7" s="68">
        <v>5</v>
      </c>
      <c r="F7" s="71">
        <v>6</v>
      </c>
      <c r="G7" s="68">
        <v>7</v>
      </c>
      <c r="H7" s="68">
        <v>8</v>
      </c>
      <c r="I7" s="68">
        <v>9</v>
      </c>
      <c r="J7" s="72">
        <v>10</v>
      </c>
      <c r="K7" s="72"/>
      <c r="L7" s="68">
        <v>11</v>
      </c>
      <c r="M7" s="73">
        <v>12</v>
      </c>
      <c r="N7" s="74"/>
      <c r="O7" s="68"/>
      <c r="P7" s="73">
        <v>13</v>
      </c>
      <c r="Q7" s="68">
        <v>14</v>
      </c>
      <c r="R7" s="68">
        <v>15</v>
      </c>
      <c r="S7" s="75">
        <v>16</v>
      </c>
      <c r="T7" s="75">
        <v>17</v>
      </c>
      <c r="U7" s="75">
        <v>18</v>
      </c>
      <c r="V7" s="75">
        <v>19</v>
      </c>
      <c r="W7" s="648">
        <v>20</v>
      </c>
      <c r="X7" s="649"/>
      <c r="Y7" s="78">
        <v>21</v>
      </c>
      <c r="Z7" s="79">
        <v>22</v>
      </c>
      <c r="AA7" s="11">
        <v>23</v>
      </c>
      <c r="AB7" s="68">
        <v>24</v>
      </c>
      <c r="AC7" s="68">
        <v>26</v>
      </c>
      <c r="AD7" s="68">
        <v>27</v>
      </c>
    </row>
    <row r="8" spans="1:31" s="18" customFormat="1" ht="24.75" customHeight="1" x14ac:dyDescent="0.25">
      <c r="A8" s="68"/>
      <c r="B8" s="80" t="s">
        <v>36</v>
      </c>
      <c r="C8" s="68"/>
      <c r="D8" s="70"/>
      <c r="E8" s="68" t="s">
        <v>37</v>
      </c>
      <c r="F8" s="68" t="s">
        <v>37</v>
      </c>
      <c r="G8" s="68" t="s">
        <v>37</v>
      </c>
      <c r="H8" s="68" t="s">
        <v>37</v>
      </c>
      <c r="I8" s="68" t="s">
        <v>37</v>
      </c>
      <c r="J8" s="81" t="s">
        <v>37</v>
      </c>
      <c r="K8" s="81"/>
      <c r="L8" s="68" t="s">
        <v>37</v>
      </c>
      <c r="M8" s="68" t="s">
        <v>37</v>
      </c>
      <c r="N8" s="74"/>
      <c r="O8" s="68"/>
      <c r="P8" s="68" t="s">
        <v>37</v>
      </c>
      <c r="Q8" s="68" t="s">
        <v>37</v>
      </c>
      <c r="R8" s="68" t="s">
        <v>37</v>
      </c>
      <c r="S8" s="75" t="s">
        <v>37</v>
      </c>
      <c r="T8" s="75" t="s">
        <v>37</v>
      </c>
      <c r="U8" s="75" t="s">
        <v>37</v>
      </c>
      <c r="V8" s="75" t="s">
        <v>37</v>
      </c>
      <c r="W8" s="648" t="s">
        <v>37</v>
      </c>
      <c r="X8" s="649"/>
      <c r="Y8" s="68" t="s">
        <v>37</v>
      </c>
      <c r="Z8" s="70" t="s">
        <v>37</v>
      </c>
      <c r="AA8" s="608"/>
      <c r="AB8" s="78"/>
      <c r="AC8" s="78"/>
      <c r="AD8" s="68"/>
    </row>
    <row r="9" spans="1:31" ht="30" customHeight="1" x14ac:dyDescent="0.25">
      <c r="A9" s="83">
        <v>1</v>
      </c>
      <c r="B9" s="84" t="s">
        <v>38</v>
      </c>
      <c r="C9" s="83" t="s">
        <v>39</v>
      </c>
      <c r="D9" s="85">
        <v>43282</v>
      </c>
      <c r="E9" s="86">
        <v>67000</v>
      </c>
      <c r="F9" s="86">
        <v>10000</v>
      </c>
      <c r="G9" s="86">
        <f>ROUND((E9+F9)*136%,0)</f>
        <v>104720</v>
      </c>
      <c r="H9" s="86">
        <f>ROUND((E9+F9)*30%,0)</f>
        <v>23100</v>
      </c>
      <c r="I9" s="87">
        <f>IF(E9+F9&gt;5999,300,IF(E9+F9&gt;4499,200,IF(E9+F9&gt;2999,125,IF(E9+F9&gt;0,100))))</f>
        <v>300</v>
      </c>
      <c r="J9" s="88">
        <v>2400</v>
      </c>
      <c r="K9" s="89"/>
      <c r="L9" s="90"/>
      <c r="M9" s="86">
        <f>SUM(E9:L11)</f>
        <v>210520</v>
      </c>
      <c r="N9" s="87"/>
      <c r="O9" s="83">
        <f>+A9</f>
        <v>1</v>
      </c>
      <c r="P9" s="86">
        <v>7700</v>
      </c>
      <c r="Q9" s="86">
        <v>38031</v>
      </c>
      <c r="R9" s="87">
        <v>0</v>
      </c>
      <c r="S9" s="91">
        <v>200</v>
      </c>
      <c r="T9" s="91"/>
      <c r="U9" s="91"/>
      <c r="V9" s="91"/>
      <c r="W9" s="92" t="s">
        <v>40</v>
      </c>
      <c r="X9" s="93">
        <v>0</v>
      </c>
      <c r="Y9" s="86">
        <f>SUM(P9:X11)</f>
        <v>45931</v>
      </c>
      <c r="Z9" s="94">
        <f>ROUND(M9-Y9,0)</f>
        <v>164589</v>
      </c>
      <c r="AA9" s="609" t="s">
        <v>175</v>
      </c>
      <c r="AB9" s="65"/>
      <c r="AC9" s="65">
        <f>ROUND(Z9*75%,0)</f>
        <v>123442</v>
      </c>
      <c r="AD9" s="95">
        <f>+Z9-AC9</f>
        <v>41147</v>
      </c>
      <c r="AE9" s="16"/>
    </row>
    <row r="10" spans="1:31" ht="24.75" customHeight="1" x14ac:dyDescent="0.25">
      <c r="A10" s="83"/>
      <c r="B10" s="84" t="s">
        <v>41</v>
      </c>
      <c r="C10" s="83" t="s">
        <v>42</v>
      </c>
      <c r="D10" s="96"/>
      <c r="E10" s="86">
        <v>3000</v>
      </c>
      <c r="F10" s="86"/>
      <c r="G10" s="97"/>
      <c r="H10" s="86"/>
      <c r="I10" s="87"/>
      <c r="J10" s="88"/>
      <c r="K10" s="89"/>
      <c r="L10" s="98"/>
      <c r="M10" s="99"/>
      <c r="N10" s="100"/>
      <c r="O10" s="83"/>
      <c r="P10" s="86"/>
      <c r="Q10" s="86"/>
      <c r="R10" s="87"/>
      <c r="S10" s="91"/>
      <c r="T10" s="91"/>
      <c r="U10" s="91"/>
      <c r="V10" s="101"/>
      <c r="W10" s="86"/>
      <c r="X10" s="93"/>
      <c r="Y10" s="86"/>
      <c r="Z10" s="93" t="s">
        <v>43</v>
      </c>
      <c r="AA10" s="610" t="s">
        <v>158</v>
      </c>
      <c r="AB10" s="65"/>
      <c r="AC10" s="65"/>
      <c r="AD10" s="65"/>
    </row>
    <row r="11" spans="1:31" ht="24.75" customHeight="1" x14ac:dyDescent="0.25">
      <c r="A11" s="79"/>
      <c r="B11" s="102" t="s">
        <v>44</v>
      </c>
      <c r="C11" s="79"/>
      <c r="D11" s="103"/>
      <c r="E11" s="104"/>
      <c r="F11" s="104"/>
      <c r="G11" s="104"/>
      <c r="H11" s="104"/>
      <c r="I11" s="105"/>
      <c r="J11" s="106"/>
      <c r="K11" s="107"/>
      <c r="L11" s="108"/>
      <c r="M11" s="109"/>
      <c r="N11" s="110"/>
      <c r="O11" s="79"/>
      <c r="P11" s="104"/>
      <c r="Q11" s="104"/>
      <c r="R11" s="105"/>
      <c r="S11" s="111"/>
      <c r="T11" s="111"/>
      <c r="U11" s="111"/>
      <c r="V11" s="111"/>
      <c r="W11" s="104"/>
      <c r="X11" s="112"/>
      <c r="Y11" s="104"/>
      <c r="Z11" s="112"/>
      <c r="AA11" s="577"/>
      <c r="AB11" s="102"/>
      <c r="AC11" s="102"/>
      <c r="AD11" s="102"/>
    </row>
    <row r="12" spans="1:31" ht="24.75" customHeight="1" x14ac:dyDescent="0.25">
      <c r="A12" s="83">
        <v>2</v>
      </c>
      <c r="B12" s="84" t="s">
        <v>45</v>
      </c>
      <c r="C12" s="83" t="s">
        <v>46</v>
      </c>
      <c r="D12" s="85">
        <v>43282</v>
      </c>
      <c r="E12" s="86">
        <v>67000</v>
      </c>
      <c r="F12" s="86">
        <v>10000</v>
      </c>
      <c r="G12" s="86">
        <f>ROUND((E12+F12)*136%,0)</f>
        <v>104720</v>
      </c>
      <c r="H12" s="86">
        <f>ROUND((E12+F12)*30%,0)</f>
        <v>23100</v>
      </c>
      <c r="I12" s="87">
        <f>IF(GD1133+F12&gt;5999,300,IF(E12+F12&gt;4499,200,IF(E12+F12&gt;2999,125,IF(E12+F12&gt;0,100))))</f>
        <v>300</v>
      </c>
      <c r="J12" s="88">
        <f>ROUND(2400/31*21,0)</f>
        <v>1626</v>
      </c>
      <c r="K12" s="89"/>
      <c r="L12" s="86"/>
      <c r="M12" s="86">
        <f>SUM(E12:J14)</f>
        <v>206746</v>
      </c>
      <c r="N12" s="87"/>
      <c r="O12" s="83">
        <f>+A12</f>
        <v>2</v>
      </c>
      <c r="P12" s="86">
        <v>10000</v>
      </c>
      <c r="Q12" s="86">
        <v>42110</v>
      </c>
      <c r="R12" s="87">
        <v>0</v>
      </c>
      <c r="S12" s="91">
        <v>200</v>
      </c>
      <c r="T12" s="91"/>
      <c r="U12" s="91"/>
      <c r="V12" s="91"/>
      <c r="W12" s="113">
        <v>0</v>
      </c>
      <c r="X12" s="93">
        <v>0</v>
      </c>
      <c r="Y12" s="86">
        <f>SUM(P12:X14)</f>
        <v>52310</v>
      </c>
      <c r="Z12" s="94">
        <f>ROUND(M12:M14-Y12,0)</f>
        <v>154436</v>
      </c>
      <c r="AA12" s="610" t="s">
        <v>176</v>
      </c>
      <c r="AB12" s="65"/>
      <c r="AC12" s="65">
        <f>ROUND(Z12*75%,0)</f>
        <v>115827</v>
      </c>
      <c r="AD12" s="95">
        <f>+Z12-AC12</f>
        <v>38609</v>
      </c>
    </row>
    <row r="13" spans="1:31" ht="24.75" customHeight="1" x14ac:dyDescent="0.25">
      <c r="A13" s="83"/>
      <c r="B13" s="84" t="s">
        <v>41</v>
      </c>
      <c r="C13" s="83"/>
      <c r="D13" s="96"/>
      <c r="E13" s="86"/>
      <c r="F13" s="86"/>
      <c r="G13" s="86"/>
      <c r="H13" s="86"/>
      <c r="I13" s="87"/>
      <c r="J13" s="88"/>
      <c r="K13" s="89"/>
      <c r="L13" s="114"/>
      <c r="M13" s="99"/>
      <c r="N13" s="100"/>
      <c r="O13" s="83"/>
      <c r="P13" s="86"/>
      <c r="Q13" s="86"/>
      <c r="R13" s="87"/>
      <c r="S13" s="115"/>
      <c r="T13" s="115"/>
      <c r="U13" s="115"/>
      <c r="V13" s="115"/>
      <c r="W13" s="116"/>
      <c r="X13" s="93"/>
      <c r="Y13" s="86"/>
      <c r="Z13" s="93"/>
      <c r="AA13" s="610" t="s">
        <v>160</v>
      </c>
      <c r="AB13" s="65"/>
      <c r="AC13" s="65"/>
      <c r="AD13" s="65"/>
    </row>
    <row r="14" spans="1:31" ht="24.75" customHeight="1" x14ac:dyDescent="0.25">
      <c r="A14" s="79"/>
      <c r="B14" s="102" t="s">
        <v>44</v>
      </c>
      <c r="C14" s="79"/>
      <c r="D14" s="79"/>
      <c r="E14" s="104"/>
      <c r="F14" s="104"/>
      <c r="G14" s="104"/>
      <c r="H14" s="104"/>
      <c r="I14" s="117"/>
      <c r="J14" s="118"/>
      <c r="K14" s="119"/>
      <c r="L14" s="108"/>
      <c r="M14" s="109"/>
      <c r="N14" s="100"/>
      <c r="O14" s="79"/>
      <c r="P14" s="104"/>
      <c r="Q14" s="104"/>
      <c r="R14" s="105"/>
      <c r="S14" s="120"/>
      <c r="T14" s="120"/>
      <c r="U14" s="120"/>
      <c r="V14" s="120"/>
      <c r="W14" s="117"/>
      <c r="X14" s="112"/>
      <c r="Y14" s="104"/>
      <c r="Z14" s="112"/>
      <c r="AA14" s="577"/>
      <c r="AB14" s="121"/>
      <c r="AC14" s="121"/>
      <c r="AD14" s="121"/>
    </row>
    <row r="15" spans="1:31" ht="24.75" customHeight="1" x14ac:dyDescent="0.25">
      <c r="A15" s="83">
        <v>3</v>
      </c>
      <c r="B15" s="84" t="s">
        <v>47</v>
      </c>
      <c r="C15" s="83" t="s">
        <v>46</v>
      </c>
      <c r="D15" s="85">
        <v>43282</v>
      </c>
      <c r="E15" s="86">
        <v>59190</v>
      </c>
      <c r="F15" s="86">
        <v>10000</v>
      </c>
      <c r="G15" s="86">
        <f>ROUND((E15+F15)*136%,0)</f>
        <v>94098</v>
      </c>
      <c r="H15" s="86">
        <f>ROUND((E15+F15)*30%,0)</f>
        <v>20757</v>
      </c>
      <c r="I15" s="87">
        <f>IF(E15+F15&gt;5999,300,IF(E15+F15&gt;4499,200,IF(E15+F15&gt;2999,125,IF(E15+F15&gt;0,100))))</f>
        <v>300</v>
      </c>
      <c r="J15" s="88">
        <f>ROUND(2400/31*21,0)</f>
        <v>1626</v>
      </c>
      <c r="K15" s="89"/>
      <c r="L15" s="86"/>
      <c r="M15" s="86">
        <f>SUM(E15:L17)</f>
        <v>185971</v>
      </c>
      <c r="N15" s="87"/>
      <c r="O15" s="83">
        <f>+A15</f>
        <v>3</v>
      </c>
      <c r="P15" s="86">
        <v>6800</v>
      </c>
      <c r="Q15" s="90">
        <v>34440</v>
      </c>
      <c r="R15" s="123"/>
      <c r="S15" s="91">
        <v>200</v>
      </c>
      <c r="T15" s="91"/>
      <c r="U15" s="91"/>
      <c r="V15" s="91"/>
      <c r="W15" s="113">
        <v>0</v>
      </c>
      <c r="X15" s="124">
        <v>0</v>
      </c>
      <c r="Y15" s="86">
        <f>SUM(P15:X17)</f>
        <v>41440</v>
      </c>
      <c r="Z15" s="94">
        <f>ROUND(M15-Y15,0)</f>
        <v>144531</v>
      </c>
      <c r="AA15" s="610" t="s">
        <v>177</v>
      </c>
      <c r="AB15" s="125"/>
      <c r="AC15" s="65">
        <f>ROUND(Z15*75%,0)</f>
        <v>108398</v>
      </c>
      <c r="AD15" s="95">
        <f>+Z15-AC15</f>
        <v>36133</v>
      </c>
    </row>
    <row r="16" spans="1:31" ht="24.75" customHeight="1" x14ac:dyDescent="0.25">
      <c r="A16" s="83"/>
      <c r="B16" s="84" t="s">
        <v>41</v>
      </c>
      <c r="C16" s="83" t="s">
        <v>155</v>
      </c>
      <c r="D16" s="96"/>
      <c r="E16" s="86"/>
      <c r="F16" s="86"/>
      <c r="G16" s="86"/>
      <c r="H16" s="86"/>
      <c r="I16" s="126"/>
      <c r="J16" s="88"/>
      <c r="K16" s="89"/>
      <c r="L16" s="98"/>
      <c r="M16" s="99"/>
      <c r="N16" s="100"/>
      <c r="O16" s="83"/>
      <c r="P16" s="86"/>
      <c r="Q16" s="86"/>
      <c r="R16" s="87"/>
      <c r="S16" s="115"/>
      <c r="T16" s="115"/>
      <c r="U16" s="115"/>
      <c r="V16" s="115"/>
      <c r="W16" s="116"/>
      <c r="X16" s="93"/>
      <c r="Y16" s="86"/>
      <c r="Z16" s="93"/>
      <c r="AA16" s="610" t="s">
        <v>159</v>
      </c>
      <c r="AB16" s="65"/>
      <c r="AC16" s="65"/>
      <c r="AD16" s="65"/>
    </row>
    <row r="17" spans="1:31" ht="24.75" customHeight="1" x14ac:dyDescent="0.25">
      <c r="A17" s="79"/>
      <c r="B17" s="102" t="s">
        <v>44</v>
      </c>
      <c r="C17" s="79"/>
      <c r="D17" s="79"/>
      <c r="E17" s="104"/>
      <c r="F17" s="104"/>
      <c r="G17" s="104"/>
      <c r="H17" s="104"/>
      <c r="I17" s="122"/>
      <c r="J17" s="118"/>
      <c r="K17" s="119"/>
      <c r="L17" s="108"/>
      <c r="M17" s="109"/>
      <c r="N17" s="100"/>
      <c r="O17" s="79"/>
      <c r="P17" s="104"/>
      <c r="Q17" s="104"/>
      <c r="R17" s="105"/>
      <c r="S17" s="120"/>
      <c r="T17" s="120"/>
      <c r="U17" s="120"/>
      <c r="V17" s="120"/>
      <c r="W17" s="117"/>
      <c r="X17" s="112"/>
      <c r="Y17" s="104"/>
      <c r="Z17" s="112"/>
      <c r="AA17" s="577"/>
      <c r="AB17" s="121"/>
      <c r="AC17" s="121"/>
      <c r="AD17" s="121"/>
    </row>
    <row r="18" spans="1:31" ht="24.75" customHeight="1" x14ac:dyDescent="0.25">
      <c r="A18" s="83">
        <v>4</v>
      </c>
      <c r="B18" s="84" t="s">
        <v>48</v>
      </c>
      <c r="C18" s="83" t="s">
        <v>46</v>
      </c>
      <c r="D18" s="85">
        <v>43282</v>
      </c>
      <c r="E18" s="86">
        <v>59190</v>
      </c>
      <c r="F18" s="86">
        <v>10000</v>
      </c>
      <c r="G18" s="86">
        <f>ROUND((E18+F18)*136%,0)</f>
        <v>94098</v>
      </c>
      <c r="H18" s="86">
        <f>ROUND((E18+F18)*30%,0)</f>
        <v>20757</v>
      </c>
      <c r="I18" s="87">
        <f>IF(E18+F18&gt;5999,300,IF(E18+F18&gt;4499,200,IF(E18+F18&gt;2999,125,IF(E18+F18&gt;0,100))))</f>
        <v>300</v>
      </c>
      <c r="J18" s="88">
        <f>ROUND(2400/31*21,0)</f>
        <v>1626</v>
      </c>
      <c r="K18" s="89"/>
      <c r="L18" s="86"/>
      <c r="M18" s="86">
        <f>SUM(E18:L20)</f>
        <v>185971</v>
      </c>
      <c r="N18" s="87"/>
      <c r="O18" s="83">
        <f>+A18</f>
        <v>4</v>
      </c>
      <c r="P18" s="86">
        <v>10000</v>
      </c>
      <c r="Q18" s="86">
        <v>36440</v>
      </c>
      <c r="R18" s="87">
        <v>0</v>
      </c>
      <c r="S18" s="91">
        <v>200</v>
      </c>
      <c r="T18" s="91"/>
      <c r="U18" s="91"/>
      <c r="V18" s="91"/>
      <c r="W18" s="113">
        <v>0</v>
      </c>
      <c r="X18" s="124">
        <v>0</v>
      </c>
      <c r="Y18" s="86">
        <f>SUM(P18:X20)</f>
        <v>46640</v>
      </c>
      <c r="Z18" s="94">
        <f>ROUND(M18-Y18,0)</f>
        <v>139331</v>
      </c>
      <c r="AA18" s="610" t="s">
        <v>153</v>
      </c>
      <c r="AB18" s="127"/>
      <c r="AC18" s="65">
        <f>ROUND(Z18*75%,0)</f>
        <v>104498</v>
      </c>
      <c r="AD18" s="95">
        <f>+Z18-AC18</f>
        <v>34833</v>
      </c>
    </row>
    <row r="19" spans="1:31" ht="24.75" customHeight="1" x14ac:dyDescent="0.25">
      <c r="A19" s="83"/>
      <c r="B19" s="84" t="s">
        <v>41</v>
      </c>
      <c r="C19" s="83" t="s">
        <v>155</v>
      </c>
      <c r="D19" s="96"/>
      <c r="E19" s="86"/>
      <c r="F19" s="86"/>
      <c r="G19" s="86"/>
      <c r="H19" s="86"/>
      <c r="I19" s="87"/>
      <c r="J19" s="88"/>
      <c r="K19" s="89"/>
      <c r="L19" s="98"/>
      <c r="M19" s="99"/>
      <c r="N19" s="100"/>
      <c r="O19" s="83"/>
      <c r="P19" s="86"/>
      <c r="Q19" s="86"/>
      <c r="R19" s="87"/>
      <c r="S19" s="115"/>
      <c r="T19" s="115"/>
      <c r="U19" s="115"/>
      <c r="V19" s="115"/>
      <c r="W19" s="116"/>
      <c r="X19" s="93"/>
      <c r="Y19" s="86"/>
      <c r="Z19" s="93"/>
      <c r="AA19" s="610" t="s">
        <v>159</v>
      </c>
      <c r="AB19" s="65"/>
      <c r="AC19" s="65"/>
      <c r="AD19" s="65"/>
    </row>
    <row r="20" spans="1:31" ht="24.75" customHeight="1" x14ac:dyDescent="0.25">
      <c r="A20" s="79"/>
      <c r="B20" s="102" t="s">
        <v>44</v>
      </c>
      <c r="C20" s="79"/>
      <c r="D20" s="103"/>
      <c r="E20" s="104"/>
      <c r="F20" s="104"/>
      <c r="G20" s="104"/>
      <c r="H20" s="104"/>
      <c r="I20" s="122"/>
      <c r="J20" s="118"/>
      <c r="K20" s="119"/>
      <c r="L20" s="108"/>
      <c r="M20" s="109"/>
      <c r="N20" s="100"/>
      <c r="O20" s="79"/>
      <c r="P20" s="104"/>
      <c r="Q20" s="104"/>
      <c r="R20" s="105"/>
      <c r="S20" s="120"/>
      <c r="T20" s="120"/>
      <c r="U20" s="120"/>
      <c r="V20" s="120"/>
      <c r="W20" s="117"/>
      <c r="X20" s="112"/>
      <c r="Y20" s="104"/>
      <c r="Z20" s="112"/>
      <c r="AA20" s="577"/>
      <c r="AB20" s="102"/>
      <c r="AC20" s="102"/>
      <c r="AD20" s="102"/>
    </row>
    <row r="21" spans="1:31" ht="24.75" customHeight="1" x14ac:dyDescent="0.25">
      <c r="A21" s="83">
        <v>5</v>
      </c>
      <c r="B21" s="84" t="s">
        <v>50</v>
      </c>
      <c r="C21" s="128" t="s">
        <v>156</v>
      </c>
      <c r="D21" s="85">
        <v>43282</v>
      </c>
      <c r="E21" s="86">
        <v>51600</v>
      </c>
      <c r="F21" s="86">
        <v>9000</v>
      </c>
      <c r="G21" s="86">
        <f>ROUND((E21+F21)*136%,0)</f>
        <v>82416</v>
      </c>
      <c r="H21" s="86">
        <f>ROUND((E21+F21)*30%,0)</f>
        <v>18180</v>
      </c>
      <c r="I21" s="87">
        <f>IF(E21+F21&gt;5999,300,IF(E21+F21&gt;4499,200,IF(E21+F21&gt;2999,125,IF(E21+F21&gt;0,100))))</f>
        <v>300</v>
      </c>
      <c r="J21" s="88">
        <f>ROUND(2400/31*21,0)</f>
        <v>1626</v>
      </c>
      <c r="K21" s="89"/>
      <c r="L21" s="86"/>
      <c r="M21" s="86">
        <f>SUM(E21:L23)</f>
        <v>163122</v>
      </c>
      <c r="N21" s="87"/>
      <c r="O21" s="83">
        <f>+A21</f>
        <v>5</v>
      </c>
      <c r="P21" s="86">
        <v>4000</v>
      </c>
      <c r="Q21" s="86">
        <v>29460</v>
      </c>
      <c r="R21" s="87">
        <v>0</v>
      </c>
      <c r="S21" s="130">
        <v>200</v>
      </c>
      <c r="T21" s="89"/>
      <c r="U21" s="130"/>
      <c r="V21" s="89"/>
      <c r="W21" s="113">
        <v>0</v>
      </c>
      <c r="X21" s="93">
        <v>0</v>
      </c>
      <c r="Y21" s="86">
        <f>SUM(P21:X23)</f>
        <v>33660</v>
      </c>
      <c r="Z21" s="94">
        <f>ROUND(M21-Y21,0)</f>
        <v>129462</v>
      </c>
      <c r="AA21" s="610" t="s">
        <v>153</v>
      </c>
      <c r="AB21" s="65"/>
      <c r="AC21" s="65">
        <f>ROUND(Z21*75%,0)</f>
        <v>97097</v>
      </c>
      <c r="AD21" s="95">
        <f>+Z21-AC21</f>
        <v>32365</v>
      </c>
    </row>
    <row r="22" spans="1:31" ht="24.75" customHeight="1" x14ac:dyDescent="0.25">
      <c r="A22" s="83"/>
      <c r="B22" s="84" t="s">
        <v>41</v>
      </c>
      <c r="C22" s="83" t="s">
        <v>46</v>
      </c>
      <c r="D22" s="96"/>
      <c r="E22" s="86"/>
      <c r="F22" s="86"/>
      <c r="G22" s="86"/>
      <c r="H22" s="86"/>
      <c r="I22" s="87"/>
      <c r="J22" s="88"/>
      <c r="K22" s="89"/>
      <c r="L22" s="98"/>
      <c r="M22" s="99"/>
      <c r="N22" s="100"/>
      <c r="O22" s="83"/>
      <c r="P22" s="86"/>
      <c r="Q22" s="87"/>
      <c r="R22" s="86"/>
      <c r="S22" s="131"/>
      <c r="T22" s="132"/>
      <c r="U22" s="131"/>
      <c r="V22" s="132"/>
      <c r="W22" s="116"/>
      <c r="X22" s="93"/>
      <c r="Y22" s="86"/>
      <c r="Z22" s="93"/>
      <c r="AA22" s="610" t="s">
        <v>159</v>
      </c>
      <c r="AB22" s="84"/>
      <c r="AC22" s="84"/>
      <c r="AD22" s="84"/>
    </row>
    <row r="23" spans="1:31" ht="24.75" customHeight="1" x14ac:dyDescent="0.25">
      <c r="A23" s="79"/>
      <c r="B23" s="102" t="s">
        <v>49</v>
      </c>
      <c r="C23" s="79"/>
      <c r="D23" s="103"/>
      <c r="E23" s="104"/>
      <c r="F23" s="104"/>
      <c r="G23" s="104"/>
      <c r="H23" s="104"/>
      <c r="I23" s="117"/>
      <c r="J23" s="118"/>
      <c r="K23" s="119"/>
      <c r="L23" s="108"/>
      <c r="M23" s="104"/>
      <c r="N23" s="87"/>
      <c r="O23" s="79"/>
      <c r="P23" s="104"/>
      <c r="Q23" s="105"/>
      <c r="R23" s="104"/>
      <c r="S23" s="129"/>
      <c r="T23" s="133"/>
      <c r="U23" s="129"/>
      <c r="V23" s="133"/>
      <c r="W23" s="117"/>
      <c r="X23" s="112"/>
      <c r="Y23" s="104"/>
      <c r="Z23" s="112"/>
      <c r="AA23" s="577"/>
      <c r="AB23" s="102"/>
      <c r="AC23" s="102"/>
      <c r="AD23" s="102"/>
      <c r="AE23" s="16"/>
    </row>
    <row r="24" spans="1:31" ht="24.75" customHeight="1" x14ac:dyDescent="0.25">
      <c r="A24" s="73">
        <v>6</v>
      </c>
      <c r="B24" s="125" t="s">
        <v>52</v>
      </c>
      <c r="C24" s="128" t="s">
        <v>156</v>
      </c>
      <c r="D24" s="85">
        <v>43282</v>
      </c>
      <c r="E24" s="90">
        <v>37400</v>
      </c>
      <c r="F24" s="90">
        <v>9000</v>
      </c>
      <c r="G24" s="86">
        <f>ROUND((E24+F24)*136%,0)</f>
        <v>63104</v>
      </c>
      <c r="H24" s="90">
        <f>ROUND((E24+F24)*30%,0)</f>
        <v>13920</v>
      </c>
      <c r="I24" s="87">
        <f>IF(E24+F24&gt;5999,300,IF(E24+F24&gt;4499,200,IF(E24+F24&gt;2999,125,IF(E24+F24&gt;0,100))))</f>
        <v>300</v>
      </c>
      <c r="J24" s="88">
        <f>ROUND(2400/31*31,0)</f>
        <v>2400</v>
      </c>
      <c r="K24" s="89"/>
      <c r="L24" s="86"/>
      <c r="M24" s="86">
        <f>SUM(E24:L26)</f>
        <v>126124</v>
      </c>
      <c r="N24" s="87"/>
      <c r="O24" s="83">
        <f>+A24</f>
        <v>6</v>
      </c>
      <c r="P24" s="86">
        <v>4800</v>
      </c>
      <c r="Q24" s="86">
        <v>15510</v>
      </c>
      <c r="R24" s="87">
        <v>0</v>
      </c>
      <c r="S24" s="88">
        <v>200</v>
      </c>
      <c r="T24" s="89"/>
      <c r="U24" s="88"/>
      <c r="V24" s="89"/>
      <c r="W24" s="113">
        <v>0</v>
      </c>
      <c r="X24" s="134">
        <v>0</v>
      </c>
      <c r="Y24" s="86">
        <f>SUM(P24:X26)</f>
        <v>20510</v>
      </c>
      <c r="Z24" s="94">
        <f>ROUND(M24-Y24,0)</f>
        <v>105614</v>
      </c>
      <c r="AA24" s="610" t="s">
        <v>153</v>
      </c>
      <c r="AB24" s="65"/>
      <c r="AC24" s="65">
        <f>ROUND(Z24*75%,0)</f>
        <v>79211</v>
      </c>
      <c r="AD24" s="95">
        <f>+Z24-AC24</f>
        <v>26403</v>
      </c>
    </row>
    <row r="25" spans="1:31" ht="24.75" customHeight="1" x14ac:dyDescent="0.25">
      <c r="A25" s="83"/>
      <c r="B25" s="84" t="s">
        <v>41</v>
      </c>
      <c r="C25" s="83" t="s">
        <v>46</v>
      </c>
      <c r="D25" s="96"/>
      <c r="E25" s="86"/>
      <c r="F25" s="86"/>
      <c r="G25" s="86"/>
      <c r="H25" s="86"/>
      <c r="I25" s="135"/>
      <c r="J25" s="88"/>
      <c r="K25" s="89"/>
      <c r="L25" s="98"/>
      <c r="M25" s="99"/>
      <c r="N25" s="100"/>
      <c r="O25" s="83"/>
      <c r="P25" s="86"/>
      <c r="Q25" s="86"/>
      <c r="R25" s="86"/>
      <c r="S25" s="131"/>
      <c r="T25" s="132"/>
      <c r="U25" s="131"/>
      <c r="V25" s="132"/>
      <c r="W25" s="116"/>
      <c r="X25" s="93"/>
      <c r="Y25" s="86"/>
      <c r="Z25" s="93"/>
      <c r="AA25" s="610" t="s">
        <v>159</v>
      </c>
      <c r="AB25" s="84"/>
      <c r="AC25" s="84"/>
      <c r="AD25" s="84"/>
    </row>
    <row r="26" spans="1:31" ht="24.75" customHeight="1" x14ac:dyDescent="0.25">
      <c r="A26" s="83"/>
      <c r="B26" s="102" t="s">
        <v>49</v>
      </c>
      <c r="C26" s="83" t="s">
        <v>157</v>
      </c>
      <c r="D26" s="74"/>
      <c r="E26" s="86"/>
      <c r="F26" s="86"/>
      <c r="G26" s="104"/>
      <c r="H26" s="104"/>
      <c r="I26" s="136"/>
      <c r="J26" s="118"/>
      <c r="K26" s="119"/>
      <c r="L26" s="108"/>
      <c r="M26" s="109"/>
      <c r="N26" s="99"/>
      <c r="O26" s="83"/>
      <c r="P26" s="104"/>
      <c r="Q26" s="104"/>
      <c r="R26" s="104"/>
      <c r="S26" s="129"/>
      <c r="T26" s="133"/>
      <c r="U26" s="129"/>
      <c r="V26" s="133"/>
      <c r="W26" s="117"/>
      <c r="X26" s="104"/>
      <c r="Y26" s="104"/>
      <c r="Z26" s="112"/>
      <c r="AA26" s="577"/>
      <c r="AB26" s="102"/>
      <c r="AC26" s="102"/>
      <c r="AD26" s="102"/>
    </row>
    <row r="27" spans="1:31" s="146" customFormat="1" ht="24.75" customHeight="1" x14ac:dyDescent="0.25">
      <c r="A27" s="137"/>
      <c r="B27" s="138" t="s">
        <v>55</v>
      </c>
      <c r="C27" s="139"/>
      <c r="D27" s="139"/>
      <c r="E27" s="140">
        <f>ROUND(SUM(E9:E26),0)</f>
        <v>344380</v>
      </c>
      <c r="F27" s="140">
        <f>SUM(F9:F26)</f>
        <v>58000</v>
      </c>
      <c r="G27" s="140">
        <f t="shared" ref="G27:M27" si="0">ROUND(SUM(G9:G26),0)</f>
        <v>543156</v>
      </c>
      <c r="H27" s="140">
        <f t="shared" si="0"/>
        <v>119814</v>
      </c>
      <c r="I27" s="140">
        <f t="shared" si="0"/>
        <v>1800</v>
      </c>
      <c r="J27" s="141">
        <f t="shared" si="0"/>
        <v>11304</v>
      </c>
      <c r="K27" s="141">
        <f t="shared" si="0"/>
        <v>0</v>
      </c>
      <c r="L27" s="140">
        <f t="shared" si="0"/>
        <v>0</v>
      </c>
      <c r="M27" s="140">
        <f t="shared" si="0"/>
        <v>1078454</v>
      </c>
      <c r="N27" s="142"/>
      <c r="O27" s="137"/>
      <c r="P27" s="140">
        <f t="shared" ref="P27:Z27" si="1">ROUND(SUM(P9:P26),0)</f>
        <v>43300</v>
      </c>
      <c r="Q27" s="140">
        <f t="shared" si="1"/>
        <v>195991</v>
      </c>
      <c r="R27" s="140">
        <f t="shared" si="1"/>
        <v>0</v>
      </c>
      <c r="S27" s="143">
        <f t="shared" si="1"/>
        <v>1200</v>
      </c>
      <c r="T27" s="143">
        <f t="shared" si="1"/>
        <v>0</v>
      </c>
      <c r="U27" s="143">
        <f t="shared" si="1"/>
        <v>0</v>
      </c>
      <c r="V27" s="143">
        <f t="shared" si="1"/>
        <v>0</v>
      </c>
      <c r="W27" s="143">
        <f t="shared" si="1"/>
        <v>0</v>
      </c>
      <c r="X27" s="143">
        <f t="shared" si="1"/>
        <v>0</v>
      </c>
      <c r="Y27" s="140">
        <f t="shared" si="1"/>
        <v>240491</v>
      </c>
      <c r="Z27" s="140">
        <f t="shared" si="1"/>
        <v>837963</v>
      </c>
      <c r="AA27" s="611"/>
      <c r="AB27" s="144"/>
      <c r="AC27" s="140">
        <f>ROUND(SUM(AC9:AC26),0)</f>
        <v>628473</v>
      </c>
      <c r="AD27" s="140">
        <f>ROUND(SUM(AD9:AD26),0)</f>
        <v>209490</v>
      </c>
      <c r="AE27" s="145"/>
    </row>
    <row r="28" spans="1:31" ht="24.75" customHeight="1" x14ac:dyDescent="0.25">
      <c r="A28" s="16"/>
      <c r="B28" s="147" t="s">
        <v>56</v>
      </c>
      <c r="C28" s="74"/>
      <c r="D28" s="74"/>
      <c r="E28" s="148"/>
      <c r="F28" s="149"/>
      <c r="G28" s="149"/>
      <c r="H28" s="149"/>
      <c r="I28" s="149"/>
      <c r="J28" s="150"/>
      <c r="K28" s="150"/>
      <c r="L28" s="149"/>
      <c r="M28" s="149"/>
      <c r="N28" s="149"/>
      <c r="O28" s="16"/>
      <c r="P28" s="22" t="str">
        <f>+B28</f>
        <v>DATE:-</v>
      </c>
      <c r="Q28" s="149"/>
      <c r="R28" s="149"/>
      <c r="S28" s="150"/>
      <c r="T28" s="150"/>
      <c r="U28" s="150"/>
      <c r="V28" s="150"/>
      <c r="W28" s="149"/>
      <c r="X28" s="149"/>
      <c r="Y28" s="149"/>
      <c r="Z28" s="149"/>
      <c r="AA28" s="604"/>
      <c r="AB28" s="16"/>
      <c r="AC28" s="16"/>
      <c r="AD28" s="16"/>
    </row>
    <row r="29" spans="1:31" ht="24.75" customHeight="1" x14ac:dyDescent="0.25">
      <c r="A29" s="16"/>
      <c r="B29" s="582" t="s">
        <v>173</v>
      </c>
      <c r="C29" s="669" t="s">
        <v>57</v>
      </c>
      <c r="D29" s="669"/>
      <c r="E29" s="148"/>
      <c r="F29" s="149"/>
      <c r="G29" s="149" t="s">
        <v>58</v>
      </c>
      <c r="H29" s="149"/>
      <c r="I29" s="149"/>
      <c r="L29" s="149" t="s">
        <v>39</v>
      </c>
      <c r="M29" s="149"/>
      <c r="N29" s="149"/>
      <c r="O29" s="16"/>
      <c r="P29" s="151" t="str">
        <f>+B29</f>
        <v>26/12/2017</v>
      </c>
      <c r="R29" s="149"/>
      <c r="S29" s="150"/>
      <c r="T29" s="149" t="s">
        <v>59</v>
      </c>
      <c r="U29" s="149"/>
      <c r="V29" s="149"/>
      <c r="W29" s="14"/>
      <c r="Y29" s="149"/>
      <c r="Z29" s="149" t="s">
        <v>39</v>
      </c>
      <c r="AA29" s="1"/>
    </row>
    <row r="30" spans="1:31" ht="24.75" customHeight="1" x14ac:dyDescent="0.25">
      <c r="A30" s="16"/>
      <c r="B30" s="579" t="s">
        <v>188</v>
      </c>
      <c r="C30" s="48"/>
      <c r="E30" s="148"/>
      <c r="F30" s="149"/>
      <c r="G30" s="149"/>
      <c r="H30" s="149"/>
      <c r="I30" s="149"/>
      <c r="J30" s="150"/>
      <c r="K30" s="150"/>
      <c r="L30" s="149"/>
      <c r="M30" s="149"/>
      <c r="N30" s="149"/>
      <c r="O30" s="16"/>
      <c r="Q30" s="149"/>
      <c r="R30" s="149"/>
      <c r="S30" s="150"/>
      <c r="T30" s="150"/>
      <c r="U30" s="150"/>
      <c r="V30" s="150"/>
      <c r="W30" s="149"/>
      <c r="X30" s="149"/>
      <c r="Y30" s="149"/>
      <c r="Z30" s="149"/>
      <c r="AA30" s="604"/>
      <c r="AB30" s="16"/>
      <c r="AC30" s="16"/>
      <c r="AD30" s="16"/>
    </row>
    <row r="31" spans="1:31" ht="24.75" customHeight="1" x14ac:dyDescent="0.25">
      <c r="A31" s="16"/>
      <c r="B31" s="153"/>
      <c r="C31" s="16"/>
      <c r="D31" s="16"/>
      <c r="E31" s="148"/>
      <c r="F31" s="149"/>
      <c r="G31" s="149"/>
      <c r="H31" s="149"/>
      <c r="I31" s="149"/>
      <c r="J31" s="150"/>
      <c r="K31" s="150"/>
      <c r="M31" s="149"/>
      <c r="N31" s="149"/>
      <c r="O31" s="16"/>
      <c r="P31" s="149"/>
      <c r="Q31" s="149"/>
      <c r="R31" s="149"/>
      <c r="S31" s="150"/>
      <c r="T31" s="150"/>
      <c r="U31" s="150"/>
      <c r="V31" s="150"/>
      <c r="W31" s="149"/>
      <c r="X31" s="149"/>
      <c r="Y31" s="149"/>
      <c r="Z31" s="149"/>
      <c r="AA31" s="604"/>
      <c r="AB31" s="16"/>
      <c r="AC31" s="16"/>
      <c r="AD31" s="16"/>
    </row>
    <row r="32" spans="1:31" ht="24.75" customHeight="1" x14ac:dyDescent="0.25">
      <c r="A32" s="16"/>
      <c r="B32" s="22"/>
      <c r="C32" s="74"/>
      <c r="D32" s="74"/>
      <c r="E32" s="148"/>
      <c r="F32" s="149"/>
      <c r="G32" s="149"/>
      <c r="H32" s="149"/>
      <c r="I32" s="149"/>
      <c r="J32" s="150"/>
      <c r="K32" s="150"/>
      <c r="L32" s="149"/>
      <c r="M32" s="149"/>
      <c r="N32" s="149"/>
      <c r="O32" s="16"/>
      <c r="P32" s="149"/>
      <c r="Q32" s="149"/>
      <c r="R32" s="149"/>
      <c r="S32" s="150"/>
      <c r="T32" s="150"/>
      <c r="U32" s="150"/>
      <c r="V32" s="150"/>
      <c r="W32" s="149"/>
      <c r="X32" s="149"/>
      <c r="Y32" s="149"/>
      <c r="Z32" s="149"/>
      <c r="AA32" s="604"/>
      <c r="AB32" s="16"/>
      <c r="AC32" s="16"/>
      <c r="AD32" s="16"/>
    </row>
    <row r="33" spans="1:30" ht="24.75" customHeight="1" x14ac:dyDescent="0.25">
      <c r="A33" s="16"/>
      <c r="B33" s="22"/>
      <c r="C33" s="74"/>
      <c r="D33" s="74"/>
      <c r="E33" s="148"/>
      <c r="F33" s="149"/>
      <c r="G33" s="149"/>
      <c r="H33" s="149"/>
      <c r="I33" s="149"/>
      <c r="J33" s="150"/>
      <c r="K33" s="150"/>
      <c r="L33" s="149"/>
      <c r="M33" s="149"/>
      <c r="N33" s="149"/>
      <c r="O33" s="16"/>
      <c r="P33" s="149"/>
      <c r="Q33" s="149"/>
      <c r="R33" s="149"/>
      <c r="S33" s="150"/>
      <c r="T33" s="150"/>
      <c r="U33" s="150"/>
      <c r="V33" s="150"/>
      <c r="W33" s="149"/>
      <c r="X33" s="149"/>
      <c r="Y33" s="149"/>
      <c r="Z33" s="149"/>
      <c r="AA33" s="604"/>
      <c r="AB33" s="16"/>
      <c r="AC33" s="16"/>
      <c r="AD33" s="16"/>
    </row>
    <row r="34" spans="1:30" ht="24.75" customHeight="1" x14ac:dyDescent="0.25">
      <c r="A34" s="16"/>
      <c r="B34" s="22"/>
      <c r="C34" s="74"/>
      <c r="D34" s="74"/>
      <c r="E34" s="148"/>
      <c r="F34" s="149"/>
      <c r="G34" s="149"/>
      <c r="H34" s="149"/>
      <c r="I34" s="149"/>
      <c r="J34" s="150"/>
      <c r="K34" s="150"/>
      <c r="L34" s="149"/>
      <c r="M34" s="149"/>
      <c r="N34" s="149"/>
      <c r="O34" s="16"/>
      <c r="P34" s="149"/>
      <c r="Q34" s="149"/>
      <c r="R34" s="149"/>
      <c r="S34" s="150"/>
      <c r="T34" s="150"/>
      <c r="U34" s="150"/>
      <c r="V34" s="150"/>
      <c r="W34" s="149"/>
      <c r="X34" s="149"/>
      <c r="Y34" s="149"/>
      <c r="Z34" s="149"/>
      <c r="AA34" s="604"/>
      <c r="AB34" s="16"/>
      <c r="AC34" s="16"/>
      <c r="AD34" s="16"/>
    </row>
    <row r="35" spans="1:30" ht="24.75" customHeight="1" x14ac:dyDescent="0.25">
      <c r="A35" s="15" t="s">
        <v>0</v>
      </c>
      <c r="B35" s="16"/>
      <c r="C35" s="17"/>
      <c r="E35" s="16"/>
      <c r="F35" s="19" t="s">
        <v>1</v>
      </c>
      <c r="G35" s="19"/>
      <c r="H35" s="20"/>
      <c r="J35" s="21"/>
      <c r="K35" s="21"/>
      <c r="L35" s="154"/>
      <c r="M35" s="155">
        <v>3</v>
      </c>
      <c r="O35" s="15"/>
      <c r="P35" s="15" t="s">
        <v>0</v>
      </c>
      <c r="R35" s="16"/>
      <c r="S35" s="23" t="s">
        <v>1</v>
      </c>
      <c r="T35" s="23"/>
      <c r="U35" s="23"/>
      <c r="V35" s="23"/>
      <c r="W35" s="19"/>
      <c r="X35" s="20"/>
      <c r="Y35" s="16"/>
      <c r="Z35" s="20"/>
      <c r="AA35" s="612"/>
      <c r="AB35" s="22">
        <v>4</v>
      </c>
      <c r="AC35" s="22"/>
      <c r="AD35" s="22"/>
    </row>
    <row r="36" spans="1:30" ht="24.75" customHeight="1" x14ac:dyDescent="0.25">
      <c r="A36" s="668" t="s">
        <v>2</v>
      </c>
      <c r="B36" s="668"/>
      <c r="C36" s="25" t="s">
        <v>3</v>
      </c>
      <c r="D36" s="26" t="s">
        <v>172</v>
      </c>
      <c r="E36" s="27"/>
      <c r="F36" s="27"/>
      <c r="G36" s="28"/>
      <c r="H36" s="29"/>
      <c r="I36" s="27"/>
      <c r="J36" s="26" t="s">
        <v>172</v>
      </c>
      <c r="K36" s="26"/>
      <c r="L36" s="27"/>
      <c r="M36" s="27"/>
      <c r="O36" s="30"/>
      <c r="P36" s="16"/>
      <c r="Q36" s="16"/>
      <c r="R36" s="16"/>
      <c r="S36" s="157"/>
      <c r="T36" s="157"/>
      <c r="U36" s="157"/>
      <c r="V36" s="157"/>
      <c r="W36" s="16"/>
      <c r="X36" s="20"/>
      <c r="Y36" s="16"/>
      <c r="Z36" s="20"/>
      <c r="AA36" s="605" t="s">
        <v>172</v>
      </c>
      <c r="AB36" s="27"/>
      <c r="AC36" s="27"/>
      <c r="AD36" s="27"/>
    </row>
    <row r="37" spans="1:30" ht="30.75" customHeight="1" x14ac:dyDescent="0.25">
      <c r="A37" s="32"/>
      <c r="B37" s="33"/>
      <c r="C37" s="32"/>
      <c r="D37" s="34"/>
      <c r="E37" s="32"/>
      <c r="F37" s="34"/>
      <c r="G37" s="35" t="s">
        <v>163</v>
      </c>
      <c r="H37" s="37"/>
      <c r="I37" s="34"/>
      <c r="J37" s="38"/>
      <c r="K37" s="39"/>
      <c r="L37" s="40"/>
      <c r="M37" s="37" t="s">
        <v>4</v>
      </c>
      <c r="N37" s="36"/>
      <c r="O37" s="32"/>
      <c r="P37" s="41"/>
      <c r="Q37" s="32"/>
      <c r="R37" s="34"/>
      <c r="S37" s="42"/>
      <c r="T37" s="39" t="s">
        <v>5</v>
      </c>
      <c r="U37" s="39" t="s">
        <v>147</v>
      </c>
      <c r="V37" s="43" t="s">
        <v>150</v>
      </c>
      <c r="W37" s="654"/>
      <c r="X37" s="655"/>
      <c r="Y37" s="32"/>
      <c r="Z37" s="32"/>
      <c r="AA37" s="606" t="s">
        <v>6</v>
      </c>
      <c r="AB37" s="44" t="s">
        <v>7</v>
      </c>
      <c r="AC37" s="158" t="s">
        <v>141</v>
      </c>
      <c r="AD37" s="158" t="s">
        <v>142</v>
      </c>
    </row>
    <row r="38" spans="1:30" ht="24.75" customHeight="1" x14ac:dyDescent="0.25">
      <c r="A38" s="36" t="s">
        <v>8</v>
      </c>
      <c r="B38" s="47"/>
      <c r="C38" s="36"/>
      <c r="D38" s="47" t="s">
        <v>9</v>
      </c>
      <c r="E38" s="36" t="s">
        <v>10</v>
      </c>
      <c r="F38" s="48" t="s">
        <v>11</v>
      </c>
      <c r="G38" s="36" t="s">
        <v>12</v>
      </c>
      <c r="H38" s="36" t="s">
        <v>13</v>
      </c>
      <c r="I38" s="48"/>
      <c r="J38" s="49" t="s">
        <v>14</v>
      </c>
      <c r="K38" s="656"/>
      <c r="L38" s="50" t="s">
        <v>15</v>
      </c>
      <c r="M38" s="44"/>
      <c r="N38" s="48"/>
      <c r="O38" s="36" t="s">
        <v>8</v>
      </c>
      <c r="P38" s="51"/>
      <c r="Q38" s="36" t="s">
        <v>16</v>
      </c>
      <c r="R38" s="48" t="s">
        <v>17</v>
      </c>
      <c r="S38" s="49" t="s">
        <v>18</v>
      </c>
      <c r="T38" s="52" t="s">
        <v>19</v>
      </c>
      <c r="U38" s="52" t="s">
        <v>149</v>
      </c>
      <c r="V38" s="52" t="s">
        <v>148</v>
      </c>
      <c r="W38" s="658" t="s">
        <v>20</v>
      </c>
      <c r="X38" s="659"/>
      <c r="Y38" s="36" t="s">
        <v>21</v>
      </c>
      <c r="Z38" s="36" t="s">
        <v>22</v>
      </c>
      <c r="AA38" s="607"/>
      <c r="AB38" s="44"/>
      <c r="AC38" s="36" t="s">
        <v>143</v>
      </c>
      <c r="AD38" s="84"/>
    </row>
    <row r="39" spans="1:30" ht="24.75" customHeight="1" x14ac:dyDescent="0.25">
      <c r="A39" s="54" t="s">
        <v>23</v>
      </c>
      <c r="B39" s="55" t="s">
        <v>24</v>
      </c>
      <c r="C39" s="54" t="s">
        <v>25</v>
      </c>
      <c r="D39" s="55" t="s">
        <v>26</v>
      </c>
      <c r="E39" s="54" t="s">
        <v>11</v>
      </c>
      <c r="F39" s="56"/>
      <c r="G39" s="57">
        <v>1.36</v>
      </c>
      <c r="H39" s="58">
        <v>0.3</v>
      </c>
      <c r="I39" s="59" t="s">
        <v>27</v>
      </c>
      <c r="J39" s="60" t="s">
        <v>28</v>
      </c>
      <c r="K39" s="657"/>
      <c r="L39" s="40"/>
      <c r="M39" s="578" t="s">
        <v>29</v>
      </c>
      <c r="N39" s="48"/>
      <c r="O39" s="54" t="s">
        <v>23</v>
      </c>
      <c r="P39" s="62" t="s">
        <v>30</v>
      </c>
      <c r="Q39" s="54" t="s">
        <v>31</v>
      </c>
      <c r="R39" s="59" t="s">
        <v>32</v>
      </c>
      <c r="S39" s="63"/>
      <c r="T39" s="64" t="s">
        <v>33</v>
      </c>
      <c r="U39" s="64"/>
      <c r="V39" s="602" t="s">
        <v>189</v>
      </c>
      <c r="W39" s="660" t="s">
        <v>34</v>
      </c>
      <c r="X39" s="661"/>
      <c r="Y39" s="54" t="s">
        <v>151</v>
      </c>
      <c r="Z39" s="55" t="s">
        <v>35</v>
      </c>
      <c r="AA39" s="577"/>
      <c r="AB39" s="65"/>
      <c r="AC39" s="65"/>
      <c r="AD39" s="65"/>
    </row>
    <row r="40" spans="1:30" s="18" customFormat="1" ht="24.75" customHeight="1" x14ac:dyDescent="0.25">
      <c r="A40" s="434">
        <v>1</v>
      </c>
      <c r="B40" s="69">
        <v>2</v>
      </c>
      <c r="C40" s="434">
        <v>3</v>
      </c>
      <c r="D40" s="77">
        <v>4</v>
      </c>
      <c r="E40" s="434">
        <v>5</v>
      </c>
      <c r="F40" s="76">
        <v>6</v>
      </c>
      <c r="G40" s="434">
        <v>7</v>
      </c>
      <c r="H40" s="434">
        <v>8</v>
      </c>
      <c r="I40" s="434">
        <v>9</v>
      </c>
      <c r="J40" s="72">
        <v>10</v>
      </c>
      <c r="K40" s="72"/>
      <c r="L40" s="434">
        <v>11</v>
      </c>
      <c r="M40" s="73">
        <v>12</v>
      </c>
      <c r="N40" s="527"/>
      <c r="O40" s="434"/>
      <c r="P40" s="73">
        <v>13</v>
      </c>
      <c r="Q40" s="434">
        <v>14</v>
      </c>
      <c r="R40" s="434">
        <v>15</v>
      </c>
      <c r="S40" s="75">
        <v>16</v>
      </c>
      <c r="T40" s="75">
        <v>17</v>
      </c>
      <c r="U40" s="75">
        <v>18</v>
      </c>
      <c r="V40" s="75">
        <v>19</v>
      </c>
      <c r="W40" s="648">
        <v>20</v>
      </c>
      <c r="X40" s="649"/>
      <c r="Y40" s="78">
        <v>21</v>
      </c>
      <c r="Z40" s="79">
        <v>22</v>
      </c>
      <c r="AA40" s="11">
        <v>23</v>
      </c>
      <c r="AB40" s="434">
        <v>24</v>
      </c>
      <c r="AC40" s="434">
        <v>26</v>
      </c>
      <c r="AD40" s="434">
        <v>27</v>
      </c>
    </row>
    <row r="41" spans="1:30" s="18" customFormat="1" ht="24.75" customHeight="1" x14ac:dyDescent="0.25">
      <c r="A41" s="68"/>
      <c r="B41" s="80" t="s">
        <v>36</v>
      </c>
      <c r="C41" s="68"/>
      <c r="D41" s="70"/>
      <c r="E41" s="68" t="s">
        <v>37</v>
      </c>
      <c r="F41" s="68" t="s">
        <v>37</v>
      </c>
      <c r="G41" s="68" t="s">
        <v>37</v>
      </c>
      <c r="H41" s="68" t="s">
        <v>37</v>
      </c>
      <c r="I41" s="68" t="s">
        <v>37</v>
      </c>
      <c r="J41" s="81" t="s">
        <v>37</v>
      </c>
      <c r="K41" s="81"/>
      <c r="L41" s="68" t="s">
        <v>37</v>
      </c>
      <c r="M41" s="68" t="s">
        <v>37</v>
      </c>
      <c r="N41" s="74"/>
      <c r="O41" s="68"/>
      <c r="P41" s="68" t="s">
        <v>37</v>
      </c>
      <c r="Q41" s="68" t="s">
        <v>37</v>
      </c>
      <c r="R41" s="68" t="s">
        <v>37</v>
      </c>
      <c r="S41" s="75" t="s">
        <v>37</v>
      </c>
      <c r="T41" s="75" t="s">
        <v>37</v>
      </c>
      <c r="U41" s="75" t="s">
        <v>37</v>
      </c>
      <c r="V41" s="75" t="s">
        <v>37</v>
      </c>
      <c r="W41" s="648" t="s">
        <v>37</v>
      </c>
      <c r="X41" s="649"/>
      <c r="Y41" s="68" t="s">
        <v>37</v>
      </c>
      <c r="Z41" s="70" t="s">
        <v>37</v>
      </c>
      <c r="AA41" s="608"/>
      <c r="AB41" s="78"/>
      <c r="AC41" s="78"/>
      <c r="AD41" s="78"/>
    </row>
    <row r="42" spans="1:30" s="164" customFormat="1" ht="24.75" customHeight="1" x14ac:dyDescent="0.25">
      <c r="A42" s="159"/>
      <c r="B42" s="160" t="s">
        <v>60</v>
      </c>
      <c r="C42" s="159"/>
      <c r="D42" s="161"/>
      <c r="E42" s="162">
        <f t="shared" ref="E42:M42" si="2">+E27</f>
        <v>344380</v>
      </c>
      <c r="F42" s="162">
        <f t="shared" si="2"/>
        <v>58000</v>
      </c>
      <c r="G42" s="162">
        <f t="shared" si="2"/>
        <v>543156</v>
      </c>
      <c r="H42" s="162">
        <f t="shared" si="2"/>
        <v>119814</v>
      </c>
      <c r="I42" s="162">
        <f t="shared" si="2"/>
        <v>1800</v>
      </c>
      <c r="J42" s="163">
        <f t="shared" si="2"/>
        <v>11304</v>
      </c>
      <c r="K42" s="163">
        <f t="shared" si="2"/>
        <v>0</v>
      </c>
      <c r="L42" s="162">
        <f t="shared" si="2"/>
        <v>0</v>
      </c>
      <c r="M42" s="162">
        <f t="shared" si="2"/>
        <v>1078454</v>
      </c>
      <c r="N42" s="162"/>
      <c r="O42" s="162"/>
      <c r="P42" s="162">
        <f t="shared" ref="P42:AD42" si="3">+P27</f>
        <v>43300</v>
      </c>
      <c r="Q42" s="162">
        <f t="shared" si="3"/>
        <v>195991</v>
      </c>
      <c r="R42" s="162">
        <f t="shared" si="3"/>
        <v>0</v>
      </c>
      <c r="S42" s="162">
        <f t="shared" si="3"/>
        <v>1200</v>
      </c>
      <c r="T42" s="162">
        <f t="shared" si="3"/>
        <v>0</v>
      </c>
      <c r="U42" s="162">
        <f t="shared" si="3"/>
        <v>0</v>
      </c>
      <c r="V42" s="162">
        <f t="shared" si="3"/>
        <v>0</v>
      </c>
      <c r="W42" s="162">
        <f t="shared" si="3"/>
        <v>0</v>
      </c>
      <c r="X42" s="162">
        <f t="shared" si="3"/>
        <v>0</v>
      </c>
      <c r="Y42" s="162">
        <f t="shared" si="3"/>
        <v>240491</v>
      </c>
      <c r="Z42" s="162">
        <f t="shared" si="3"/>
        <v>837963</v>
      </c>
      <c r="AA42" s="162">
        <f t="shared" si="3"/>
        <v>0</v>
      </c>
      <c r="AB42" s="162">
        <f t="shared" si="3"/>
        <v>0</v>
      </c>
      <c r="AC42" s="162">
        <f t="shared" si="3"/>
        <v>628473</v>
      </c>
      <c r="AD42" s="162">
        <f t="shared" si="3"/>
        <v>209490</v>
      </c>
    </row>
    <row r="43" spans="1:30" ht="24.75" customHeight="1" x14ac:dyDescent="0.25">
      <c r="A43" s="83">
        <v>7</v>
      </c>
      <c r="B43" s="84" t="s">
        <v>61</v>
      </c>
      <c r="C43" s="128" t="s">
        <v>156</v>
      </c>
      <c r="D43" s="85">
        <v>43282</v>
      </c>
      <c r="E43" s="90">
        <v>46440</v>
      </c>
      <c r="F43" s="87">
        <v>9000</v>
      </c>
      <c r="G43" s="86">
        <f>ROUND((E43+F43)*136%,0)</f>
        <v>75398</v>
      </c>
      <c r="H43" s="87">
        <f>ROUND((E43+F43)*30%,0)</f>
        <v>16632</v>
      </c>
      <c r="I43" s="90">
        <f>IF(E43+F43&gt;5999,300,IF(E43+F43&gt;4499,200,IF(E43+F43&gt;2999,125,IF(E43+F43&gt;0,100))))</f>
        <v>300</v>
      </c>
      <c r="J43" s="88">
        <f>ROUND(2400/31*21,0)</f>
        <v>1626</v>
      </c>
      <c r="K43" s="89"/>
      <c r="L43" s="90"/>
      <c r="M43" s="86">
        <f>SUM(E43:L45)</f>
        <v>149396</v>
      </c>
      <c r="N43" s="87"/>
      <c r="O43" s="83">
        <f>+A43</f>
        <v>7</v>
      </c>
      <c r="P43" s="86">
        <v>5400</v>
      </c>
      <c r="Q43" s="86">
        <v>22869</v>
      </c>
      <c r="R43" s="87">
        <v>2150</v>
      </c>
      <c r="S43" s="91">
        <v>200</v>
      </c>
      <c r="T43" s="91"/>
      <c r="U43" s="91"/>
      <c r="V43" s="91"/>
      <c r="W43" s="113">
        <v>0</v>
      </c>
      <c r="X43" s="134">
        <v>0</v>
      </c>
      <c r="Y43" s="86">
        <f>SUM(P43:X45)</f>
        <v>30619</v>
      </c>
      <c r="Z43" s="94">
        <f>ROUND(M43-Y43,0)</f>
        <v>118777</v>
      </c>
      <c r="AA43" s="610" t="s">
        <v>153</v>
      </c>
      <c r="AB43" s="65"/>
      <c r="AC43" s="65">
        <f>ROUND(Z43*75%,0)</f>
        <v>89083</v>
      </c>
      <c r="AD43" s="95">
        <f>+Z43-AC43</f>
        <v>29694</v>
      </c>
    </row>
    <row r="44" spans="1:30" ht="24.75" customHeight="1" x14ac:dyDescent="0.2">
      <c r="A44" s="83"/>
      <c r="B44" s="84" t="s">
        <v>41</v>
      </c>
      <c r="C44" s="83" t="s">
        <v>46</v>
      </c>
      <c r="D44" s="96"/>
      <c r="E44" s="165"/>
      <c r="F44" s="166"/>
      <c r="G44" s="165"/>
      <c r="H44" s="166"/>
      <c r="I44" s="165"/>
      <c r="J44" s="167"/>
      <c r="K44" s="168"/>
      <c r="L44" s="98"/>
      <c r="M44" s="99"/>
      <c r="N44" s="100"/>
      <c r="O44" s="83"/>
      <c r="P44" s="86"/>
      <c r="Q44" s="86"/>
      <c r="R44" s="86"/>
      <c r="S44" s="88"/>
      <c r="T44" s="88"/>
      <c r="U44" s="169"/>
      <c r="V44" s="89"/>
      <c r="W44" s="86"/>
      <c r="X44" s="86"/>
      <c r="Y44" s="86"/>
      <c r="Z44" s="170"/>
      <c r="AA44" s="610" t="s">
        <v>159</v>
      </c>
      <c r="AB44" s="84"/>
      <c r="AC44" s="84"/>
      <c r="AD44" s="84"/>
    </row>
    <row r="45" spans="1:30" ht="24.75" customHeight="1" x14ac:dyDescent="0.25">
      <c r="A45" s="79"/>
      <c r="B45" s="102" t="s">
        <v>49</v>
      </c>
      <c r="C45" s="79"/>
      <c r="D45" s="103"/>
      <c r="E45" s="104"/>
      <c r="F45" s="105"/>
      <c r="G45" s="104"/>
      <c r="H45" s="105"/>
      <c r="I45" s="104"/>
      <c r="J45" s="171"/>
      <c r="K45" s="172"/>
      <c r="L45" s="108"/>
      <c r="M45" s="109"/>
      <c r="N45" s="100"/>
      <c r="O45" s="79"/>
      <c r="P45" s="104"/>
      <c r="Q45" s="86"/>
      <c r="R45" s="86"/>
      <c r="S45" s="173"/>
      <c r="T45" s="173"/>
      <c r="U45" s="173"/>
      <c r="V45" s="173"/>
      <c r="W45" s="104"/>
      <c r="X45" s="104"/>
      <c r="Y45" s="104"/>
      <c r="Z45" s="104"/>
      <c r="AA45" s="577"/>
      <c r="AB45" s="102"/>
      <c r="AC45" s="102"/>
      <c r="AD45" s="102"/>
    </row>
    <row r="46" spans="1:30" ht="24.75" customHeight="1" x14ac:dyDescent="0.25">
      <c r="A46" s="73">
        <v>8</v>
      </c>
      <c r="B46" s="125" t="s">
        <v>62</v>
      </c>
      <c r="C46" s="128" t="s">
        <v>156</v>
      </c>
      <c r="D46" s="85">
        <v>43282</v>
      </c>
      <c r="E46" s="86">
        <v>27460</v>
      </c>
      <c r="F46" s="86">
        <v>7000</v>
      </c>
      <c r="G46" s="86">
        <f>ROUND((E46+F46)*136%,0)</f>
        <v>46866</v>
      </c>
      <c r="H46" s="86">
        <f>ROUND((E46+F46)*30%,0)</f>
        <v>10338</v>
      </c>
      <c r="I46" s="87">
        <f>IF(E46+F46&gt;5999,300,IF(E46+F46&gt;4499,200,IF(E46+F46&gt;2999,125,IF(E46+F46&gt;0,100))))</f>
        <v>300</v>
      </c>
      <c r="J46" s="88">
        <f>ROUND(2400/31*21,0)</f>
        <v>1626</v>
      </c>
      <c r="K46" s="89"/>
      <c r="L46" s="86"/>
      <c r="M46" s="86">
        <f>SUM(E46:L48)</f>
        <v>93590</v>
      </c>
      <c r="N46" s="87"/>
      <c r="O46" s="83">
        <f>+A46</f>
        <v>8</v>
      </c>
      <c r="P46" s="86">
        <v>12000</v>
      </c>
      <c r="Q46" s="90">
        <v>8222</v>
      </c>
      <c r="R46" s="90">
        <v>0</v>
      </c>
      <c r="S46" s="91">
        <v>200</v>
      </c>
      <c r="T46" s="130"/>
      <c r="U46" s="88"/>
      <c r="V46" s="88"/>
      <c r="W46" s="113">
        <v>0</v>
      </c>
      <c r="X46" s="93">
        <v>0</v>
      </c>
      <c r="Y46" s="86">
        <f>SUM(P46:X48)</f>
        <v>20422</v>
      </c>
      <c r="Z46" s="94">
        <f>ROUND(M46-Y46,0)</f>
        <v>73168</v>
      </c>
      <c r="AA46" s="610" t="s">
        <v>178</v>
      </c>
      <c r="AB46" s="65"/>
      <c r="AC46" s="65">
        <f>ROUND(Z46*75%,0)</f>
        <v>54876</v>
      </c>
      <c r="AD46" s="95">
        <f>+Z46-AC46</f>
        <v>18292</v>
      </c>
    </row>
    <row r="47" spans="1:30" ht="24.75" customHeight="1" x14ac:dyDescent="0.25">
      <c r="A47" s="83"/>
      <c r="B47" s="84" t="s">
        <v>53</v>
      </c>
      <c r="C47" s="83" t="s">
        <v>46</v>
      </c>
      <c r="D47" s="96"/>
      <c r="E47" s="86"/>
      <c r="F47" s="86"/>
      <c r="G47" s="97"/>
      <c r="H47" s="86"/>
      <c r="I47" s="87"/>
      <c r="J47" s="167"/>
      <c r="K47" s="168"/>
      <c r="L47" s="114"/>
      <c r="M47" s="99"/>
      <c r="N47" s="100"/>
      <c r="O47" s="83"/>
      <c r="P47" s="86"/>
      <c r="Q47" s="174"/>
      <c r="R47" s="86"/>
      <c r="S47" s="91"/>
      <c r="T47" s="88"/>
      <c r="U47" s="88"/>
      <c r="V47" s="88"/>
      <c r="W47" s="86"/>
      <c r="X47" s="93"/>
      <c r="Y47" s="86"/>
      <c r="Z47" s="93"/>
      <c r="AA47" s="610" t="s">
        <v>159</v>
      </c>
      <c r="AB47" s="65"/>
      <c r="AC47" s="65"/>
      <c r="AD47" s="65"/>
    </row>
    <row r="48" spans="1:30" ht="30.75" customHeight="1" x14ac:dyDescent="0.25">
      <c r="A48" s="79"/>
      <c r="B48" s="102" t="s">
        <v>54</v>
      </c>
      <c r="C48" s="79"/>
      <c r="D48" s="79"/>
      <c r="E48" s="104"/>
      <c r="F48" s="104"/>
      <c r="G48" s="104"/>
      <c r="H48" s="104"/>
      <c r="I48" s="104"/>
      <c r="J48" s="171"/>
      <c r="K48" s="172"/>
      <c r="L48" s="108"/>
      <c r="M48" s="109"/>
      <c r="N48" s="100"/>
      <c r="O48" s="79"/>
      <c r="P48" s="104"/>
      <c r="Q48" s="104"/>
      <c r="R48" s="104"/>
      <c r="S48" s="111"/>
      <c r="T48" s="173"/>
      <c r="U48" s="173"/>
      <c r="V48" s="173"/>
      <c r="W48" s="104"/>
      <c r="X48" s="104"/>
      <c r="Y48" s="104"/>
      <c r="Z48" s="104"/>
      <c r="AA48" s="577"/>
      <c r="AB48" s="102"/>
      <c r="AC48" s="102"/>
      <c r="AD48" s="102"/>
    </row>
    <row r="49" spans="1:35" ht="24.75" customHeight="1" x14ac:dyDescent="0.25">
      <c r="A49" s="83">
        <v>9</v>
      </c>
      <c r="B49" s="84" t="s">
        <v>63</v>
      </c>
      <c r="C49" s="128" t="s">
        <v>51</v>
      </c>
      <c r="D49" s="85">
        <v>43282</v>
      </c>
      <c r="E49" s="86">
        <v>22220</v>
      </c>
      <c r="F49" s="86">
        <v>6000</v>
      </c>
      <c r="G49" s="86">
        <f>ROUND((E49+F49)*136%,0)</f>
        <v>38379</v>
      </c>
      <c r="H49" s="86">
        <f>ROUND((E49+F49)*30%,0)</f>
        <v>8466</v>
      </c>
      <c r="I49" s="87">
        <f>IF(E49+F49&gt;5999,300,IF(E49+F49&gt;4499,200,IF(E49+F49&gt;2999,125,IF(E49+F49&gt;0,100))))</f>
        <v>300</v>
      </c>
      <c r="J49" s="88">
        <f>ROUND(2400/31*21,0)</f>
        <v>1626</v>
      </c>
      <c r="K49" s="87"/>
      <c r="L49" s="86"/>
      <c r="M49" s="86">
        <f>SUM(E49:L51)</f>
        <v>76991</v>
      </c>
      <c r="N49" s="87"/>
      <c r="O49" s="83">
        <f>+A49</f>
        <v>9</v>
      </c>
      <c r="P49" s="86">
        <v>0</v>
      </c>
      <c r="Q49" s="93">
        <v>2941</v>
      </c>
      <c r="R49" s="87">
        <v>0</v>
      </c>
      <c r="S49" s="91">
        <v>200</v>
      </c>
      <c r="T49" s="90"/>
      <c r="U49" s="86"/>
      <c r="V49" s="86">
        <f>101+5994+3810</f>
        <v>9905</v>
      </c>
      <c r="W49" s="113">
        <v>0</v>
      </c>
      <c r="X49" s="93">
        <v>0</v>
      </c>
      <c r="Y49" s="86">
        <f>SUM(P49:X51)</f>
        <v>13046</v>
      </c>
      <c r="Z49" s="94">
        <f>ROUND(M49-Y49,0)</f>
        <v>63945</v>
      </c>
      <c r="AA49" s="610" t="s">
        <v>153</v>
      </c>
      <c r="AB49" s="125"/>
      <c r="AC49" s="125">
        <f>ROUND(Z49*75%,0)</f>
        <v>47959</v>
      </c>
      <c r="AD49" s="175">
        <f>+Z49-AC49</f>
        <v>15986</v>
      </c>
    </row>
    <row r="50" spans="1:35" ht="24.75" customHeight="1" x14ac:dyDescent="0.25">
      <c r="A50" s="83"/>
      <c r="B50" s="84" t="s">
        <v>53</v>
      </c>
      <c r="C50" s="36"/>
      <c r="D50" s="96"/>
      <c r="E50" s="86"/>
      <c r="F50" s="86"/>
      <c r="G50" s="97"/>
      <c r="H50" s="86"/>
      <c r="I50" s="87"/>
      <c r="J50" s="88"/>
      <c r="K50" s="176"/>
      <c r="L50" s="177"/>
      <c r="M50" s="99"/>
      <c r="N50" s="100"/>
      <c r="O50" s="83"/>
      <c r="P50" s="86"/>
      <c r="R50" s="86"/>
      <c r="S50" s="170"/>
      <c r="T50" s="86"/>
      <c r="U50" s="86"/>
      <c r="V50" s="86"/>
      <c r="W50" s="86"/>
      <c r="X50" s="93"/>
      <c r="Y50" s="86"/>
      <c r="Z50" s="87"/>
      <c r="AA50" s="610" t="s">
        <v>159</v>
      </c>
      <c r="AB50" s="65"/>
      <c r="AC50" s="84"/>
      <c r="AD50" s="65"/>
    </row>
    <row r="51" spans="1:35" ht="24.75" customHeight="1" x14ac:dyDescent="0.25">
      <c r="A51" s="79"/>
      <c r="B51" s="102" t="s">
        <v>64</v>
      </c>
      <c r="C51" s="79"/>
      <c r="D51" s="78"/>
      <c r="E51" s="104"/>
      <c r="F51" s="104"/>
      <c r="G51" s="104"/>
      <c r="H51" s="104"/>
      <c r="I51" s="104"/>
      <c r="J51" s="178"/>
      <c r="K51" s="179"/>
      <c r="L51" s="104"/>
      <c r="M51" s="109"/>
      <c r="N51" s="100"/>
      <c r="O51" s="79"/>
      <c r="P51" s="86"/>
      <c r="Q51" s="112"/>
      <c r="R51" s="104"/>
      <c r="S51" s="180"/>
      <c r="T51" s="104"/>
      <c r="U51" s="112"/>
      <c r="V51" s="104"/>
      <c r="W51" s="104"/>
      <c r="X51" s="112"/>
      <c r="Y51" s="104"/>
      <c r="Z51" s="170"/>
      <c r="AA51" s="577"/>
      <c r="AB51" s="84"/>
      <c r="AC51" s="102"/>
      <c r="AD51" s="102"/>
    </row>
    <row r="52" spans="1:35" ht="24.75" customHeight="1" x14ac:dyDescent="0.25">
      <c r="A52" s="83">
        <v>10</v>
      </c>
      <c r="B52" s="84" t="s">
        <v>65</v>
      </c>
      <c r="C52" s="128" t="s">
        <v>51</v>
      </c>
      <c r="D52" s="85">
        <v>43282</v>
      </c>
      <c r="E52" s="86">
        <v>25520</v>
      </c>
      <c r="F52" s="86">
        <v>6000</v>
      </c>
      <c r="G52" s="86">
        <f>ROUND((E52+F52)*136%,0)</f>
        <v>42867</v>
      </c>
      <c r="H52" s="86">
        <f>ROUND((E52+F52)*30%,0)</f>
        <v>9456</v>
      </c>
      <c r="I52" s="87">
        <f>IF(E52+F52&gt;5999,300,IF(E52+F52&gt;4499,200,IF(E52+F52&gt;2999,125,IF(E52+F52&gt;0,100))))</f>
        <v>300</v>
      </c>
      <c r="J52" s="88">
        <f>ROUND(2400/31*21,0)</f>
        <v>1626</v>
      </c>
      <c r="K52" s="89"/>
      <c r="L52" s="86"/>
      <c r="M52" s="90">
        <f>SUM(E52:L54)</f>
        <v>85769</v>
      </c>
      <c r="N52" s="87"/>
      <c r="O52" s="83">
        <f>+A52</f>
        <v>10</v>
      </c>
      <c r="P52" s="184"/>
      <c r="Q52" s="86">
        <v>4080</v>
      </c>
      <c r="R52" s="87">
        <v>0</v>
      </c>
      <c r="S52" s="91">
        <v>200</v>
      </c>
      <c r="T52" s="88"/>
      <c r="U52" s="89"/>
      <c r="V52" s="88">
        <f>113+6695+4398</f>
        <v>11206</v>
      </c>
      <c r="W52" s="113">
        <v>0</v>
      </c>
      <c r="X52" s="124">
        <v>0</v>
      </c>
      <c r="Y52" s="86">
        <f>SUM(P52:X54)</f>
        <v>15486</v>
      </c>
      <c r="Z52" s="94">
        <f>ROUND(M52-Y52,0)</f>
        <v>70283</v>
      </c>
      <c r="AA52" s="613" t="s">
        <v>179</v>
      </c>
      <c r="AB52" s="125"/>
      <c r="AC52" s="65">
        <f>ROUND(Z52*75%,0)</f>
        <v>52712</v>
      </c>
      <c r="AD52" s="95">
        <f>+Z52-AC52</f>
        <v>17571</v>
      </c>
    </row>
    <row r="53" spans="1:35" ht="24.75" customHeight="1" x14ac:dyDescent="0.25">
      <c r="A53" s="83"/>
      <c r="B53" s="84" t="s">
        <v>53</v>
      </c>
      <c r="C53" s="83"/>
      <c r="D53" s="96"/>
      <c r="E53" s="86"/>
      <c r="F53" s="86"/>
      <c r="G53" s="97"/>
      <c r="H53" s="97"/>
      <c r="I53" s="87"/>
      <c r="J53" s="167"/>
      <c r="K53" s="168"/>
      <c r="L53" s="177"/>
      <c r="M53" s="99"/>
      <c r="N53" s="100"/>
      <c r="O53" s="83"/>
      <c r="P53" s="86"/>
      <c r="R53" s="86"/>
      <c r="S53" s="131"/>
      <c r="T53" s="131"/>
      <c r="U53" s="132"/>
      <c r="V53" s="131"/>
      <c r="W53" s="116"/>
      <c r="X53" s="93"/>
      <c r="Y53" s="86"/>
      <c r="Z53" s="93"/>
      <c r="AA53" s="610" t="s">
        <v>159</v>
      </c>
      <c r="AB53" s="65"/>
      <c r="AC53" s="65"/>
      <c r="AD53" s="65"/>
    </row>
    <row r="54" spans="1:35" ht="30" customHeight="1" x14ac:dyDescent="0.25">
      <c r="A54" s="79"/>
      <c r="B54" s="102" t="s">
        <v>64</v>
      </c>
      <c r="C54" s="79"/>
      <c r="D54" s="103"/>
      <c r="E54" s="104"/>
      <c r="F54" s="104"/>
      <c r="G54" s="185"/>
      <c r="H54" s="104"/>
      <c r="I54" s="105"/>
      <c r="J54" s="171"/>
      <c r="K54" s="172"/>
      <c r="L54" s="104"/>
      <c r="M54" s="109"/>
      <c r="N54" s="100"/>
      <c r="O54" s="79"/>
      <c r="P54" s="86"/>
      <c r="Q54" s="86"/>
      <c r="R54" s="86"/>
      <c r="S54" s="129"/>
      <c r="T54" s="129"/>
      <c r="U54" s="133"/>
      <c r="V54" s="129"/>
      <c r="W54" s="116"/>
      <c r="X54" s="93"/>
      <c r="Y54" s="104"/>
      <c r="Z54" s="86"/>
      <c r="AA54" s="577"/>
      <c r="AB54" s="102"/>
      <c r="AC54" s="102"/>
      <c r="AD54" s="102"/>
    </row>
    <row r="55" spans="1:35" ht="24.75" customHeight="1" x14ac:dyDescent="0.25">
      <c r="A55" s="83">
        <v>11</v>
      </c>
      <c r="B55" s="84" t="s">
        <v>66</v>
      </c>
      <c r="C55" s="128" t="s">
        <v>51</v>
      </c>
      <c r="D55" s="85">
        <v>43282</v>
      </c>
      <c r="E55" s="86">
        <v>20590</v>
      </c>
      <c r="F55" s="86">
        <v>6000</v>
      </c>
      <c r="G55" s="86">
        <f>ROUND((E55+F55)*136%,0)</f>
        <v>36162</v>
      </c>
      <c r="H55" s="86">
        <f>ROUND((E55+F55)*30%,0)</f>
        <v>7977</v>
      </c>
      <c r="I55" s="87">
        <v>300</v>
      </c>
      <c r="J55" s="88">
        <f>ROUND(2400/31*21,0)</f>
        <v>1626</v>
      </c>
      <c r="K55" s="89"/>
      <c r="L55" s="86"/>
      <c r="M55" s="86">
        <f>SUM(E55:L57)</f>
        <v>72655</v>
      </c>
      <c r="N55" s="87"/>
      <c r="O55" s="83">
        <f>+A55</f>
        <v>11</v>
      </c>
      <c r="P55" s="184">
        <f>SUM(P49)</f>
        <v>0</v>
      </c>
      <c r="Q55" s="90">
        <v>2787</v>
      </c>
      <c r="R55" s="90">
        <v>0</v>
      </c>
      <c r="S55" s="91">
        <v>200</v>
      </c>
      <c r="T55" s="91"/>
      <c r="U55" s="91"/>
      <c r="V55" s="91">
        <f>96+5648+3522</f>
        <v>9266</v>
      </c>
      <c r="W55" s="92">
        <v>0</v>
      </c>
      <c r="X55" s="186">
        <v>0</v>
      </c>
      <c r="Y55" s="86">
        <f>SUM(P55:X57)</f>
        <v>12253</v>
      </c>
      <c r="Z55" s="94">
        <f>ROUND(M55-Y55,0)</f>
        <v>60402</v>
      </c>
      <c r="AA55" s="610" t="s">
        <v>180</v>
      </c>
      <c r="AB55" s="125"/>
      <c r="AC55" s="65">
        <f>ROUND(Z55*75%,0)</f>
        <v>45302</v>
      </c>
      <c r="AD55" s="95">
        <f>+Z55-AC55</f>
        <v>15100</v>
      </c>
    </row>
    <row r="56" spans="1:35" ht="24.75" customHeight="1" x14ac:dyDescent="0.25">
      <c r="A56" s="84"/>
      <c r="B56" s="84" t="s">
        <v>53</v>
      </c>
      <c r="C56" s="83"/>
      <c r="D56" s="96"/>
      <c r="E56" s="86"/>
      <c r="F56" s="86"/>
      <c r="G56" s="97"/>
      <c r="H56" s="86"/>
      <c r="I56" s="87"/>
      <c r="J56" s="167"/>
      <c r="K56" s="168"/>
      <c r="L56" s="177"/>
      <c r="M56" s="99"/>
      <c r="N56" s="100"/>
      <c r="O56" s="84"/>
      <c r="P56" s="86"/>
      <c r="Q56" s="86"/>
      <c r="R56" s="86"/>
      <c r="S56" s="88"/>
      <c r="T56" s="88"/>
      <c r="U56" s="88"/>
      <c r="V56" s="88"/>
      <c r="W56" s="86"/>
      <c r="X56" s="93"/>
      <c r="Y56" s="86"/>
      <c r="Z56" s="87"/>
      <c r="AA56" s="610" t="s">
        <v>159</v>
      </c>
      <c r="AB56" s="65"/>
      <c r="AC56" s="65"/>
      <c r="AD56" s="65"/>
    </row>
    <row r="57" spans="1:35" ht="24.75" customHeight="1" x14ac:dyDescent="0.25">
      <c r="A57" s="79"/>
      <c r="B57" s="102" t="s">
        <v>64</v>
      </c>
      <c r="C57" s="79"/>
      <c r="D57" s="78"/>
      <c r="E57" s="104"/>
      <c r="F57" s="104"/>
      <c r="G57" s="185"/>
      <c r="H57" s="104"/>
      <c r="I57" s="105"/>
      <c r="J57" s="171"/>
      <c r="K57" s="187"/>
      <c r="L57" s="104"/>
      <c r="M57" s="109"/>
      <c r="N57" s="100"/>
      <c r="O57" s="79"/>
      <c r="P57" s="86"/>
      <c r="Q57" s="86"/>
      <c r="R57" s="86"/>
      <c r="S57" s="129"/>
      <c r="T57" s="129"/>
      <c r="U57" s="129"/>
      <c r="V57" s="129"/>
      <c r="W57" s="117"/>
      <c r="X57" s="112"/>
      <c r="Y57" s="104"/>
      <c r="Z57" s="86"/>
      <c r="AA57" s="577"/>
      <c r="AB57" s="102"/>
      <c r="AC57" s="102"/>
      <c r="AD57" s="102"/>
    </row>
    <row r="58" spans="1:35" ht="24.75" customHeight="1" x14ac:dyDescent="0.25">
      <c r="A58" s="83">
        <v>12</v>
      </c>
      <c r="B58" s="84" t="s">
        <v>164</v>
      </c>
      <c r="C58" s="128" t="s">
        <v>51</v>
      </c>
      <c r="D58" s="85">
        <v>43282</v>
      </c>
      <c r="E58" s="86">
        <v>15600</v>
      </c>
      <c r="F58" s="86">
        <v>6000</v>
      </c>
      <c r="G58" s="86">
        <f>ROUND((E58+F58)*136%,0)</f>
        <v>29376</v>
      </c>
      <c r="H58" s="86">
        <f>ROUND((E58+F58)*30%,0)</f>
        <v>6480</v>
      </c>
      <c r="I58" s="87">
        <v>300</v>
      </c>
      <c r="J58" s="88">
        <v>2400</v>
      </c>
      <c r="K58" s="89"/>
      <c r="L58" s="86"/>
      <c r="M58" s="86">
        <f>SUM(E58:L60)</f>
        <v>60156</v>
      </c>
      <c r="N58" s="87"/>
      <c r="O58" s="83">
        <f>+A58</f>
        <v>12</v>
      </c>
      <c r="P58" s="184" t="e">
        <f>SUM(#REF!)</f>
        <v>#REF!</v>
      </c>
      <c r="Q58" s="90"/>
      <c r="R58" s="90">
        <v>0</v>
      </c>
      <c r="S58" s="91">
        <v>200</v>
      </c>
      <c r="T58" s="91"/>
      <c r="U58" s="91"/>
      <c r="V58" s="91"/>
      <c r="W58" s="113">
        <v>0</v>
      </c>
      <c r="X58" s="188">
        <v>0</v>
      </c>
      <c r="Y58" s="86">
        <v>200</v>
      </c>
      <c r="Z58" s="94">
        <f>ROUND(M58-Y58,0)</f>
        <v>59956</v>
      </c>
      <c r="AA58" s="610" t="s">
        <v>153</v>
      </c>
      <c r="AB58" s="125"/>
      <c r="AC58" s="65">
        <f>ROUND(Z58*75%,0)</f>
        <v>44967</v>
      </c>
      <c r="AD58" s="95">
        <f>+Z58-AC58</f>
        <v>14989</v>
      </c>
    </row>
    <row r="59" spans="1:35" ht="24.75" customHeight="1" x14ac:dyDescent="0.25">
      <c r="A59" s="84"/>
      <c r="B59" s="84" t="s">
        <v>165</v>
      </c>
      <c r="C59" s="83"/>
      <c r="D59" s="96"/>
      <c r="E59" s="86"/>
      <c r="F59" s="86"/>
      <c r="G59" s="97"/>
      <c r="H59" s="86"/>
      <c r="I59" s="87"/>
      <c r="J59" s="167"/>
      <c r="K59" s="168"/>
      <c r="L59" s="177"/>
      <c r="M59" s="99"/>
      <c r="N59" s="100"/>
      <c r="O59" s="84"/>
      <c r="P59" s="86"/>
      <c r="Q59" s="86"/>
      <c r="R59" s="86"/>
      <c r="S59" s="88"/>
      <c r="T59" s="88"/>
      <c r="U59" s="88"/>
      <c r="V59" s="88"/>
      <c r="W59" s="86"/>
      <c r="X59" s="93"/>
      <c r="Y59" s="86"/>
      <c r="Z59" s="87"/>
      <c r="AA59" s="610" t="s">
        <v>159</v>
      </c>
      <c r="AB59" s="65"/>
      <c r="AC59" s="65"/>
      <c r="AD59" s="65"/>
    </row>
    <row r="60" spans="1:35" ht="24.75" customHeight="1" x14ac:dyDescent="0.25">
      <c r="A60" s="79"/>
      <c r="B60" s="102" t="s">
        <v>64</v>
      </c>
      <c r="C60" s="79"/>
      <c r="D60" s="78"/>
      <c r="E60" s="86"/>
      <c r="F60" s="86"/>
      <c r="G60" s="97"/>
      <c r="H60" s="86"/>
      <c r="I60" s="87"/>
      <c r="J60" s="189"/>
      <c r="K60" s="190"/>
      <c r="L60" s="86"/>
      <c r="M60" s="99"/>
      <c r="N60" s="100"/>
      <c r="O60" s="83"/>
      <c r="P60" s="86"/>
      <c r="Q60" s="86"/>
      <c r="R60" s="86"/>
      <c r="S60" s="131"/>
      <c r="T60" s="131"/>
      <c r="U60" s="131"/>
      <c r="V60" s="131"/>
      <c r="W60" s="116"/>
      <c r="X60" s="93"/>
      <c r="Y60" s="86"/>
      <c r="Z60" s="86"/>
      <c r="AA60" s="577"/>
      <c r="AB60" s="102"/>
      <c r="AC60" s="102"/>
      <c r="AD60" s="102"/>
    </row>
    <row r="61" spans="1:35" s="146" customFormat="1" ht="24.75" customHeight="1" x14ac:dyDescent="0.25">
      <c r="A61" s="191"/>
      <c r="B61" s="138" t="s">
        <v>67</v>
      </c>
      <c r="C61" s="191"/>
      <c r="D61" s="192"/>
      <c r="E61" s="140">
        <f t="shared" ref="E61:M61" si="4">ROUND(SUM(E42:E60),0)</f>
        <v>502210</v>
      </c>
      <c r="F61" s="140">
        <f t="shared" si="4"/>
        <v>98000</v>
      </c>
      <c r="G61" s="140">
        <f t="shared" si="4"/>
        <v>812204</v>
      </c>
      <c r="H61" s="140">
        <f t="shared" si="4"/>
        <v>179163</v>
      </c>
      <c r="I61" s="140">
        <f t="shared" si="4"/>
        <v>3600</v>
      </c>
      <c r="J61" s="140">
        <f t="shared" si="4"/>
        <v>21834</v>
      </c>
      <c r="K61" s="140">
        <f t="shared" si="4"/>
        <v>0</v>
      </c>
      <c r="L61" s="140">
        <f t="shared" si="4"/>
        <v>0</v>
      </c>
      <c r="M61" s="140">
        <f t="shared" si="4"/>
        <v>1617011</v>
      </c>
      <c r="N61" s="142"/>
      <c r="O61" s="139"/>
      <c r="P61" s="140" t="e">
        <f t="shared" ref="P61:Z61" si="5">ROUND(SUM(P42:P60),0)</f>
        <v>#REF!</v>
      </c>
      <c r="Q61" s="140">
        <f t="shared" si="5"/>
        <v>236890</v>
      </c>
      <c r="R61" s="140">
        <f t="shared" si="5"/>
        <v>2150</v>
      </c>
      <c r="S61" s="140">
        <f t="shared" si="5"/>
        <v>2400</v>
      </c>
      <c r="T61" s="140">
        <f t="shared" si="5"/>
        <v>0</v>
      </c>
      <c r="U61" s="140">
        <f t="shared" si="5"/>
        <v>0</v>
      </c>
      <c r="V61" s="140">
        <f t="shared" si="5"/>
        <v>30377</v>
      </c>
      <c r="W61" s="140">
        <f t="shared" si="5"/>
        <v>0</v>
      </c>
      <c r="X61" s="140">
        <f t="shared" si="5"/>
        <v>0</v>
      </c>
      <c r="Y61" s="140">
        <f t="shared" si="5"/>
        <v>332517</v>
      </c>
      <c r="Z61" s="140">
        <f t="shared" si="5"/>
        <v>1284494</v>
      </c>
      <c r="AA61" s="614"/>
      <c r="AB61" s="193"/>
      <c r="AC61" s="140">
        <f>ROUND(SUM(AC42:AC57),0)</f>
        <v>918405</v>
      </c>
      <c r="AD61" s="140">
        <f>ROUND(SUM(AD42:AD57),0)</f>
        <v>306133</v>
      </c>
      <c r="AE61" s="194"/>
      <c r="AF61" s="194"/>
      <c r="AG61" s="194"/>
      <c r="AH61" s="194"/>
      <c r="AI61" s="194"/>
    </row>
    <row r="62" spans="1:35" ht="24.75" customHeight="1" x14ac:dyDescent="0.25">
      <c r="A62" s="22"/>
      <c r="B62" s="650"/>
      <c r="C62" s="650"/>
      <c r="D62" s="650"/>
      <c r="E62" s="650"/>
      <c r="F62" s="650"/>
      <c r="G62" s="650"/>
      <c r="H62" s="650"/>
      <c r="I62" s="650"/>
      <c r="J62" s="150"/>
      <c r="K62" s="150"/>
      <c r="L62" s="149"/>
      <c r="M62" s="149"/>
      <c r="N62" s="149"/>
      <c r="O62" s="22"/>
      <c r="P62" s="651"/>
      <c r="Q62" s="651"/>
      <c r="R62" s="651"/>
      <c r="S62" s="651"/>
      <c r="T62" s="651"/>
      <c r="U62" s="651"/>
      <c r="V62" s="651"/>
      <c r="W62" s="651"/>
      <c r="X62" s="651"/>
      <c r="Y62" s="651"/>
      <c r="Z62" s="651"/>
      <c r="AA62" s="615"/>
      <c r="AB62" s="195"/>
      <c r="AC62" s="195"/>
      <c r="AD62" s="195"/>
    </row>
    <row r="63" spans="1:35" s="204" customFormat="1" ht="24.75" customHeight="1" x14ac:dyDescent="0.25">
      <c r="A63" s="196"/>
      <c r="B63" s="197" t="s">
        <v>68</v>
      </c>
      <c r="C63" s="196"/>
      <c r="D63" s="196"/>
      <c r="E63" s="198">
        <f t="shared" ref="E63:M63" si="6">+E61</f>
        <v>502210</v>
      </c>
      <c r="F63" s="198">
        <f t="shared" si="6"/>
        <v>98000</v>
      </c>
      <c r="G63" s="198">
        <f t="shared" si="6"/>
        <v>812204</v>
      </c>
      <c r="H63" s="198">
        <f t="shared" si="6"/>
        <v>179163</v>
      </c>
      <c r="I63" s="198">
        <f t="shared" si="6"/>
        <v>3600</v>
      </c>
      <c r="J63" s="199">
        <f t="shared" si="6"/>
        <v>21834</v>
      </c>
      <c r="K63" s="199">
        <f t="shared" si="6"/>
        <v>0</v>
      </c>
      <c r="L63" s="198">
        <f t="shared" si="6"/>
        <v>0</v>
      </c>
      <c r="M63" s="198">
        <f t="shared" si="6"/>
        <v>1617011</v>
      </c>
      <c r="N63" s="200"/>
      <c r="O63" s="196"/>
      <c r="P63" s="198" t="e">
        <f t="shared" ref="P63:Z63" si="7">+P61</f>
        <v>#REF!</v>
      </c>
      <c r="Q63" s="198">
        <f t="shared" si="7"/>
        <v>236890</v>
      </c>
      <c r="R63" s="198">
        <f t="shared" si="7"/>
        <v>2150</v>
      </c>
      <c r="S63" s="201">
        <f t="shared" si="7"/>
        <v>2400</v>
      </c>
      <c r="T63" s="201">
        <f t="shared" si="7"/>
        <v>0</v>
      </c>
      <c r="U63" s="201">
        <f t="shared" si="7"/>
        <v>0</v>
      </c>
      <c r="V63" s="201">
        <f t="shared" si="7"/>
        <v>30377</v>
      </c>
      <c r="W63" s="201">
        <f t="shared" si="7"/>
        <v>0</v>
      </c>
      <c r="X63" s="201">
        <f t="shared" si="7"/>
        <v>0</v>
      </c>
      <c r="Y63" s="198">
        <f t="shared" si="7"/>
        <v>332517</v>
      </c>
      <c r="Z63" s="198">
        <f t="shared" si="7"/>
        <v>1284494</v>
      </c>
      <c r="AA63" s="202"/>
      <c r="AB63" s="202"/>
      <c r="AC63" s="202">
        <f>+AC61</f>
        <v>918405</v>
      </c>
      <c r="AD63" s="202">
        <f>+AD61</f>
        <v>306133</v>
      </c>
      <c r="AE63" s="203"/>
      <c r="AF63" s="203"/>
      <c r="AG63" s="203"/>
      <c r="AH63" s="203"/>
      <c r="AI63" s="203"/>
    </row>
    <row r="64" spans="1:35" ht="24.75" customHeight="1" x14ac:dyDescent="0.25">
      <c r="A64" s="16"/>
      <c r="B64" s="147" t="s">
        <v>56</v>
      </c>
      <c r="C64" s="74"/>
      <c r="D64" s="74"/>
      <c r="E64" s="148"/>
      <c r="F64" s="149"/>
      <c r="G64" s="149"/>
      <c r="H64" s="149"/>
      <c r="I64" s="149"/>
      <c r="J64" s="150"/>
      <c r="K64" s="150"/>
      <c r="L64" s="149"/>
      <c r="M64" s="149"/>
      <c r="N64" s="149"/>
      <c r="O64" s="16"/>
      <c r="P64" s="22" t="str">
        <f>+B64</f>
        <v>DATE:-</v>
      </c>
      <c r="R64" s="149"/>
      <c r="S64" s="150"/>
      <c r="T64" s="150"/>
      <c r="U64" s="150"/>
      <c r="V64" s="150"/>
      <c r="W64" s="149"/>
      <c r="X64" s="149"/>
    </row>
    <row r="65" spans="1:35" ht="24.75" customHeight="1" x14ac:dyDescent="0.25">
      <c r="A65" s="16"/>
      <c r="B65" s="205" t="str">
        <f>+B29</f>
        <v>26/12/2017</v>
      </c>
      <c r="C65" s="206" t="s">
        <v>57</v>
      </c>
      <c r="D65" s="207"/>
      <c r="E65" s="148"/>
      <c r="F65" s="149" t="s">
        <v>58</v>
      </c>
      <c r="G65" s="149"/>
      <c r="H65" s="149"/>
      <c r="J65" s="150" t="s">
        <v>39</v>
      </c>
      <c r="K65" s="150"/>
      <c r="L65" s="149"/>
      <c r="O65" s="16"/>
      <c r="P65" s="205" t="str">
        <f>+P29</f>
        <v>26/12/2017</v>
      </c>
      <c r="Q65" s="149"/>
      <c r="R65" s="149"/>
      <c r="S65" s="150"/>
      <c r="T65" s="150"/>
      <c r="U65" s="150"/>
      <c r="V65" s="150"/>
      <c r="W65" s="149"/>
      <c r="X65" s="149"/>
      <c r="Y65" s="149"/>
      <c r="Z65" s="149" t="s">
        <v>59</v>
      </c>
      <c r="AA65" s="604"/>
      <c r="AB65" s="149" t="s">
        <v>39</v>
      </c>
      <c r="AH65" s="16"/>
    </row>
    <row r="66" spans="1:35" ht="24.75" customHeight="1" x14ac:dyDescent="0.25">
      <c r="A66" s="16"/>
      <c r="B66" s="579" t="s">
        <v>188</v>
      </c>
      <c r="C66" s="48"/>
      <c r="E66" s="148"/>
      <c r="F66" s="149"/>
      <c r="G66" s="149"/>
      <c r="H66" s="149"/>
      <c r="I66" s="149"/>
      <c r="J66" s="150"/>
      <c r="K66" s="150"/>
      <c r="L66" s="149"/>
      <c r="M66" s="149"/>
      <c r="N66" s="149"/>
      <c r="O66" s="153"/>
    </row>
    <row r="67" spans="1:35" ht="24.75" customHeight="1" x14ac:dyDescent="0.25">
      <c r="A67" s="16"/>
      <c r="B67" s="208"/>
      <c r="C67" s="74"/>
      <c r="D67" s="74"/>
      <c r="E67" s="148"/>
      <c r="F67" s="149"/>
      <c r="G67" s="149"/>
      <c r="H67" s="149"/>
      <c r="I67" s="149"/>
      <c r="J67" s="150"/>
      <c r="K67" s="150"/>
      <c r="M67" s="149"/>
      <c r="N67" s="149"/>
      <c r="O67" s="16"/>
      <c r="P67" s="149"/>
      <c r="Q67" s="149"/>
      <c r="R67" s="149"/>
      <c r="S67" s="150"/>
      <c r="T67" s="150"/>
      <c r="U67" s="150"/>
      <c r="V67" s="150"/>
      <c r="W67" s="149"/>
      <c r="X67" s="149"/>
      <c r="Y67" s="149"/>
      <c r="Z67" s="149"/>
      <c r="AA67" s="604"/>
      <c r="AB67" s="22"/>
    </row>
    <row r="68" spans="1:35" ht="24.75" customHeight="1" x14ac:dyDescent="0.25">
      <c r="A68" s="16"/>
      <c r="B68" s="22"/>
      <c r="C68" s="74"/>
      <c r="D68" s="209"/>
      <c r="E68" s="148"/>
      <c r="F68" s="149"/>
      <c r="G68" s="149"/>
      <c r="H68" s="149"/>
      <c r="I68" s="149"/>
      <c r="J68" s="150"/>
      <c r="K68" s="150"/>
      <c r="L68" s="149"/>
      <c r="M68" s="149"/>
      <c r="N68" s="149"/>
      <c r="O68" s="16"/>
      <c r="P68" s="149"/>
      <c r="Q68" s="149"/>
      <c r="R68" s="149"/>
      <c r="S68" s="150"/>
      <c r="T68" s="150"/>
      <c r="U68" s="150"/>
      <c r="V68" s="150"/>
      <c r="W68" s="149"/>
      <c r="X68" s="149"/>
      <c r="Y68" s="149"/>
      <c r="Z68" s="149"/>
      <c r="AA68" s="604"/>
      <c r="AB68" s="22"/>
    </row>
    <row r="69" spans="1:35" ht="24.75" customHeight="1" x14ac:dyDescent="0.25">
      <c r="A69" s="16"/>
      <c r="B69" s="16"/>
      <c r="C69" s="74"/>
      <c r="D69" s="74"/>
      <c r="E69" s="100"/>
      <c r="F69" s="210"/>
      <c r="G69" s="210"/>
      <c r="H69" s="210"/>
      <c r="I69" s="210"/>
      <c r="J69" s="211"/>
      <c r="K69" s="211"/>
      <c r="L69" s="149"/>
      <c r="M69" s="210"/>
      <c r="N69" s="210"/>
      <c r="O69" s="16"/>
      <c r="P69" s="149"/>
      <c r="Q69" s="212"/>
      <c r="R69" s="210"/>
      <c r="S69" s="211"/>
      <c r="T69" s="211"/>
      <c r="U69" s="211"/>
      <c r="V69" s="211"/>
      <c r="W69" s="210"/>
      <c r="X69" s="210"/>
      <c r="Y69" s="210"/>
      <c r="Z69" s="210"/>
      <c r="AA69" s="604"/>
      <c r="AB69" s="22"/>
      <c r="AC69" s="16"/>
    </row>
    <row r="70" spans="1:35" ht="21.75" customHeight="1" x14ac:dyDescent="0.25">
      <c r="A70" s="15" t="s">
        <v>69</v>
      </c>
      <c r="B70" s="16"/>
      <c r="C70" s="74"/>
      <c r="D70" s="74"/>
      <c r="E70" s="16"/>
      <c r="F70" s="19" t="s">
        <v>1</v>
      </c>
      <c r="G70" s="213"/>
      <c r="H70" s="16"/>
      <c r="I70" s="16"/>
      <c r="J70" s="21"/>
      <c r="K70" s="21"/>
      <c r="L70" s="149"/>
      <c r="M70" s="22">
        <v>5</v>
      </c>
      <c r="N70" s="16"/>
      <c r="O70" s="15"/>
      <c r="P70" s="15" t="s">
        <v>69</v>
      </c>
      <c r="Q70" s="16"/>
      <c r="R70" s="16"/>
      <c r="S70" s="23" t="s">
        <v>1</v>
      </c>
      <c r="T70" s="23"/>
      <c r="U70" s="23"/>
      <c r="V70" s="23"/>
      <c r="W70" s="213"/>
      <c r="X70" s="16"/>
      <c r="Y70" s="16"/>
      <c r="Z70" s="15"/>
      <c r="AA70" s="604"/>
      <c r="AB70" s="22">
        <v>6</v>
      </c>
      <c r="AC70" s="16"/>
      <c r="AD70" s="16"/>
      <c r="AE70" s="16"/>
    </row>
    <row r="71" spans="1:35" ht="18" customHeight="1" x14ac:dyDescent="0.25">
      <c r="A71" s="30" t="s">
        <v>70</v>
      </c>
      <c r="B71" s="16"/>
      <c r="C71" s="25" t="s">
        <v>3</v>
      </c>
      <c r="D71" s="26" t="s">
        <v>172</v>
      </c>
      <c r="E71" s="27"/>
      <c r="F71" s="27"/>
      <c r="G71" s="28"/>
      <c r="H71" s="29"/>
      <c r="I71" s="27"/>
      <c r="J71" s="26" t="s">
        <v>172</v>
      </c>
      <c r="K71" s="26"/>
      <c r="L71" s="27"/>
      <c r="M71" s="27"/>
      <c r="N71" s="16"/>
      <c r="O71" s="30"/>
      <c r="P71" s="29"/>
      <c r="Q71" s="29"/>
      <c r="R71" s="16"/>
      <c r="S71" s="157"/>
      <c r="T71" s="157"/>
      <c r="U71" s="157"/>
      <c r="V71" s="157"/>
      <c r="W71" s="16"/>
      <c r="X71" s="20"/>
      <c r="Y71" s="20"/>
      <c r="Z71" s="20"/>
      <c r="AA71" s="605" t="s">
        <v>172</v>
      </c>
      <c r="AB71" s="27"/>
      <c r="AC71" s="16"/>
      <c r="AD71" s="16"/>
      <c r="AE71" s="16"/>
    </row>
    <row r="72" spans="1:35" ht="24.75" customHeight="1" x14ac:dyDescent="0.25">
      <c r="A72" s="32"/>
      <c r="B72" s="33"/>
      <c r="C72" s="32"/>
      <c r="D72" s="34"/>
      <c r="E72" s="32"/>
      <c r="F72" s="34"/>
      <c r="G72" s="35" t="s">
        <v>163</v>
      </c>
      <c r="H72" s="37"/>
      <c r="I72" s="34"/>
      <c r="J72" s="38"/>
      <c r="K72" s="39"/>
      <c r="L72" s="40"/>
      <c r="M72" s="37" t="s">
        <v>4</v>
      </c>
      <c r="N72" s="48"/>
      <c r="O72" s="32"/>
      <c r="P72" s="41"/>
      <c r="Q72" s="32"/>
      <c r="R72" s="34"/>
      <c r="S72" s="42"/>
      <c r="T72" s="39" t="s">
        <v>5</v>
      </c>
      <c r="U72" s="39" t="s">
        <v>152</v>
      </c>
      <c r="V72" s="43" t="s">
        <v>150</v>
      </c>
      <c r="W72" s="654"/>
      <c r="X72" s="655"/>
      <c r="Y72" s="32"/>
      <c r="Z72" s="32"/>
      <c r="AA72" s="606" t="s">
        <v>6</v>
      </c>
      <c r="AB72" s="44" t="s">
        <v>7</v>
      </c>
    </row>
    <row r="73" spans="1:35" ht="21" customHeight="1" x14ac:dyDescent="0.25">
      <c r="A73" s="36" t="s">
        <v>8</v>
      </c>
      <c r="B73" s="47"/>
      <c r="C73" s="36"/>
      <c r="D73" s="47" t="s">
        <v>9</v>
      </c>
      <c r="E73" s="36" t="s">
        <v>10</v>
      </c>
      <c r="F73" s="48" t="s">
        <v>11</v>
      </c>
      <c r="G73" s="36" t="s">
        <v>12</v>
      </c>
      <c r="H73" s="36" t="s">
        <v>13</v>
      </c>
      <c r="I73" s="48"/>
      <c r="J73" s="49" t="s">
        <v>14</v>
      </c>
      <c r="K73" s="656"/>
      <c r="L73" s="50" t="s">
        <v>15</v>
      </c>
      <c r="M73" s="44"/>
      <c r="N73" s="48"/>
      <c r="O73" s="36" t="s">
        <v>8</v>
      </c>
      <c r="P73" s="51"/>
      <c r="Q73" s="36" t="s">
        <v>16</v>
      </c>
      <c r="R73" s="48" t="s">
        <v>17</v>
      </c>
      <c r="S73" s="49" t="s">
        <v>18</v>
      </c>
      <c r="T73" s="52" t="s">
        <v>19</v>
      </c>
      <c r="U73" s="64"/>
      <c r="V73" s="52" t="s">
        <v>148</v>
      </c>
      <c r="W73" s="658" t="s">
        <v>20</v>
      </c>
      <c r="X73" s="659"/>
      <c r="Y73" s="36" t="s">
        <v>21</v>
      </c>
      <c r="Z73" s="36" t="s">
        <v>22</v>
      </c>
      <c r="AA73" s="607"/>
      <c r="AB73" s="44"/>
    </row>
    <row r="74" spans="1:35" ht="28.5" customHeight="1" x14ac:dyDescent="0.25">
      <c r="A74" s="54" t="s">
        <v>23</v>
      </c>
      <c r="B74" s="214" t="s">
        <v>24</v>
      </c>
      <c r="C74" s="54" t="s">
        <v>25</v>
      </c>
      <c r="D74" s="55" t="s">
        <v>26</v>
      </c>
      <c r="E74" s="54" t="s">
        <v>11</v>
      </c>
      <c r="F74" s="56"/>
      <c r="G74" s="57">
        <v>1.36</v>
      </c>
      <c r="H74" s="58">
        <v>0.3</v>
      </c>
      <c r="I74" s="59" t="s">
        <v>27</v>
      </c>
      <c r="J74" s="60" t="s">
        <v>28</v>
      </c>
      <c r="K74" s="657"/>
      <c r="L74" s="40"/>
      <c r="M74" s="578" t="s">
        <v>29</v>
      </c>
      <c r="N74" s="48"/>
      <c r="O74" s="54" t="s">
        <v>23</v>
      </c>
      <c r="P74" s="62" t="s">
        <v>30</v>
      </c>
      <c r="Q74" s="54" t="s">
        <v>31</v>
      </c>
      <c r="R74" s="59" t="s">
        <v>32</v>
      </c>
      <c r="S74" s="63"/>
      <c r="T74" s="64" t="s">
        <v>33</v>
      </c>
      <c r="U74" s="64"/>
      <c r="V74" s="602" t="s">
        <v>189</v>
      </c>
      <c r="W74" s="660" t="s">
        <v>34</v>
      </c>
      <c r="X74" s="661"/>
      <c r="Y74" s="54" t="s">
        <v>151</v>
      </c>
      <c r="Z74" s="55" t="s">
        <v>35</v>
      </c>
      <c r="AA74" s="577"/>
      <c r="AB74" s="65"/>
    </row>
    <row r="75" spans="1:35" s="18" customFormat="1" ht="24.75" customHeight="1" x14ac:dyDescent="0.25">
      <c r="A75" s="434">
        <v>1</v>
      </c>
      <c r="B75" s="69">
        <v>2</v>
      </c>
      <c r="C75" s="434">
        <v>3</v>
      </c>
      <c r="D75" s="77">
        <v>4</v>
      </c>
      <c r="E75" s="434">
        <v>5</v>
      </c>
      <c r="F75" s="76">
        <v>6</v>
      </c>
      <c r="G75" s="434">
        <v>7</v>
      </c>
      <c r="H75" s="434">
        <v>8</v>
      </c>
      <c r="I75" s="434">
        <v>9</v>
      </c>
      <c r="J75" s="72">
        <v>10</v>
      </c>
      <c r="K75" s="72"/>
      <c r="L75" s="434">
        <v>11</v>
      </c>
      <c r="M75" s="73">
        <v>12</v>
      </c>
      <c r="N75" s="527"/>
      <c r="O75" s="434"/>
      <c r="P75" s="73">
        <v>13</v>
      </c>
      <c r="Q75" s="434">
        <v>14</v>
      </c>
      <c r="R75" s="434">
        <v>15</v>
      </c>
      <c r="S75" s="75">
        <v>16</v>
      </c>
      <c r="T75" s="75">
        <v>17</v>
      </c>
      <c r="U75" s="75">
        <v>18</v>
      </c>
      <c r="V75" s="75">
        <v>19</v>
      </c>
      <c r="W75" s="648">
        <v>20</v>
      </c>
      <c r="X75" s="649"/>
      <c r="Y75" s="78">
        <v>21</v>
      </c>
      <c r="Z75" s="79">
        <v>22</v>
      </c>
      <c r="AA75" s="11">
        <v>23</v>
      </c>
      <c r="AB75" s="434">
        <v>24</v>
      </c>
      <c r="AC75" s="434">
        <v>26</v>
      </c>
      <c r="AD75" s="434">
        <v>27</v>
      </c>
    </row>
    <row r="76" spans="1:35" s="18" customFormat="1" ht="21.75" customHeight="1" x14ac:dyDescent="0.25">
      <c r="A76" s="68"/>
      <c r="B76" s="80" t="s">
        <v>71</v>
      </c>
      <c r="C76" s="68"/>
      <c r="D76" s="70"/>
      <c r="E76" s="68" t="s">
        <v>37</v>
      </c>
      <c r="F76" s="71" t="s">
        <v>37</v>
      </c>
      <c r="G76" s="68" t="s">
        <v>37</v>
      </c>
      <c r="H76" s="68" t="s">
        <v>37</v>
      </c>
      <c r="I76" s="68" t="s">
        <v>37</v>
      </c>
      <c r="J76" s="81" t="s">
        <v>37</v>
      </c>
      <c r="K76" s="81"/>
      <c r="L76" s="68" t="s">
        <v>37</v>
      </c>
      <c r="M76" s="68" t="s">
        <v>37</v>
      </c>
      <c r="N76" s="74"/>
      <c r="O76" s="68"/>
      <c r="P76" s="68" t="s">
        <v>37</v>
      </c>
      <c r="Q76" s="68" t="s">
        <v>37</v>
      </c>
      <c r="R76" s="68" t="s">
        <v>37</v>
      </c>
      <c r="S76" s="75" t="s">
        <v>37</v>
      </c>
      <c r="T76" s="75" t="s">
        <v>37</v>
      </c>
      <c r="U76" s="75" t="s">
        <v>37</v>
      </c>
      <c r="V76" s="75" t="s">
        <v>37</v>
      </c>
      <c r="W76" s="648" t="s">
        <v>37</v>
      </c>
      <c r="X76" s="649"/>
      <c r="Y76" s="68" t="s">
        <v>37</v>
      </c>
      <c r="Z76" s="70" t="s">
        <v>37</v>
      </c>
      <c r="AA76" s="608"/>
      <c r="AB76" s="78"/>
      <c r="AC76" s="74"/>
      <c r="AD76" s="74"/>
      <c r="AE76" s="74"/>
    </row>
    <row r="77" spans="1:35" ht="24.75" customHeight="1" x14ac:dyDescent="0.25">
      <c r="A77" s="73">
        <v>1</v>
      </c>
      <c r="B77" s="125" t="s">
        <v>72</v>
      </c>
      <c r="C77" s="83" t="s">
        <v>73</v>
      </c>
      <c r="D77" s="85">
        <v>43282</v>
      </c>
      <c r="E77" s="86">
        <v>19260</v>
      </c>
      <c r="F77" s="86">
        <v>4300</v>
      </c>
      <c r="G77" s="86">
        <f>ROUND((E77+F77)*136%,0)</f>
        <v>32042</v>
      </c>
      <c r="H77" s="86">
        <f>ROUND((E77+F77)*30%,0)</f>
        <v>7068</v>
      </c>
      <c r="I77" s="87">
        <f>IF(E77+F77&gt;5999,300,IF(E77+F77&gt;4499,200,IF(E77+F77&gt;2999,125,IF(E77+F77&gt;0,100))))</f>
        <v>300</v>
      </c>
      <c r="J77" s="88">
        <v>400</v>
      </c>
      <c r="K77" s="88"/>
      <c r="L77" s="90"/>
      <c r="M77" s="86">
        <f>SUM(E77:L79)</f>
        <v>63370</v>
      </c>
      <c r="N77" s="87"/>
      <c r="O77" s="83">
        <f>+A77</f>
        <v>1</v>
      </c>
      <c r="P77" s="86">
        <v>3000</v>
      </c>
      <c r="Q77" s="90">
        <v>551</v>
      </c>
      <c r="R77" s="87">
        <v>1021</v>
      </c>
      <c r="S77" s="91">
        <v>200</v>
      </c>
      <c r="T77" s="91">
        <v>12000</v>
      </c>
      <c r="U77" s="91"/>
      <c r="V77" s="91"/>
      <c r="W77" s="600" t="s">
        <v>174</v>
      </c>
      <c r="X77" s="93">
        <v>2000</v>
      </c>
      <c r="Y77" s="215">
        <f>SUM(P77:X79)</f>
        <v>18772</v>
      </c>
      <c r="Z77" s="94">
        <f>ROUND(M77-Y77,0)</f>
        <v>44598</v>
      </c>
      <c r="AA77" s="616" t="s">
        <v>161</v>
      </c>
      <c r="AB77" s="65"/>
      <c r="AC77" s="16"/>
      <c r="AD77" s="16"/>
      <c r="AE77" s="16"/>
    </row>
    <row r="78" spans="1:35" ht="24.75" customHeight="1" x14ac:dyDescent="0.25">
      <c r="A78" s="216"/>
      <c r="B78" s="84" t="s">
        <v>74</v>
      </c>
      <c r="C78" s="83"/>
      <c r="D78" s="96"/>
      <c r="E78" s="99"/>
      <c r="F78" s="99"/>
      <c r="G78" s="86"/>
      <c r="H78" s="217"/>
      <c r="I78" s="218"/>
      <c r="J78" s="131"/>
      <c r="K78" s="131"/>
      <c r="L78" s="219"/>
      <c r="M78" s="99"/>
      <c r="N78" s="100"/>
      <c r="O78" s="216"/>
      <c r="P78" s="86"/>
      <c r="Q78" s="84"/>
      <c r="R78" s="87"/>
      <c r="S78" s="115"/>
      <c r="T78" s="115"/>
      <c r="U78" s="115"/>
      <c r="V78" s="115"/>
      <c r="W78" s="116"/>
      <c r="X78" s="93"/>
      <c r="Y78" s="87"/>
      <c r="Z78" s="86"/>
      <c r="AA78" s="610" t="s">
        <v>158</v>
      </c>
      <c r="AB78" s="65"/>
      <c r="AC78" s="16"/>
      <c r="AD78" s="16"/>
      <c r="AE78" s="16"/>
    </row>
    <row r="79" spans="1:35" ht="24.75" customHeight="1" x14ac:dyDescent="0.25">
      <c r="A79" s="102"/>
      <c r="B79" s="102" t="s">
        <v>75</v>
      </c>
      <c r="C79" s="79"/>
      <c r="D79" s="103"/>
      <c r="E79" s="109"/>
      <c r="F79" s="109"/>
      <c r="G79" s="109"/>
      <c r="H79" s="109"/>
      <c r="I79" s="220"/>
      <c r="J79" s="118"/>
      <c r="K79" s="118"/>
      <c r="L79" s="108"/>
      <c r="M79" s="109"/>
      <c r="N79" s="100"/>
      <c r="O79" s="102"/>
      <c r="P79" s="104"/>
      <c r="Q79" s="104"/>
      <c r="R79" s="105"/>
      <c r="S79" s="120"/>
      <c r="T79" s="120"/>
      <c r="U79" s="120"/>
      <c r="V79" s="120"/>
      <c r="W79" s="117"/>
      <c r="X79" s="104"/>
      <c r="Y79" s="112"/>
      <c r="Z79" s="104"/>
      <c r="AA79" s="577"/>
      <c r="AB79" s="121"/>
      <c r="AC79" s="16"/>
      <c r="AD79" s="16"/>
      <c r="AE79" s="16"/>
    </row>
    <row r="80" spans="1:35" ht="24.75" customHeight="1" x14ac:dyDescent="0.25">
      <c r="A80" s="221">
        <v>2</v>
      </c>
      <c r="B80" s="84" t="s">
        <v>76</v>
      </c>
      <c r="C80" s="224" t="s">
        <v>77</v>
      </c>
      <c r="D80" s="85">
        <v>43282</v>
      </c>
      <c r="E80" s="86">
        <v>16320</v>
      </c>
      <c r="F80" s="86">
        <v>4200</v>
      </c>
      <c r="G80" s="86">
        <f>ROUND((E80+F80)*136%,0)</f>
        <v>27907</v>
      </c>
      <c r="H80" s="93">
        <f>ROUND((E80+F80)*30%,0)</f>
        <v>6156</v>
      </c>
      <c r="I80" s="86">
        <v>300</v>
      </c>
      <c r="J80" s="88">
        <v>400</v>
      </c>
      <c r="K80" s="88"/>
      <c r="L80" s="97"/>
      <c r="M80" s="86">
        <f>SUM(E80:L82)</f>
        <v>55283</v>
      </c>
      <c r="N80" s="87"/>
      <c r="O80" s="83">
        <f>+A80</f>
        <v>2</v>
      </c>
      <c r="P80" s="90">
        <v>2900</v>
      </c>
      <c r="Q80" s="90">
        <v>739</v>
      </c>
      <c r="R80" s="225">
        <v>0</v>
      </c>
      <c r="S80" s="91">
        <v>200</v>
      </c>
      <c r="T80" s="90"/>
      <c r="U80" s="90"/>
      <c r="V80" s="87"/>
      <c r="W80" s="600" t="s">
        <v>174</v>
      </c>
      <c r="X80" s="93">
        <v>2000</v>
      </c>
      <c r="Y80" s="215">
        <f>SUM(P80:X82)</f>
        <v>5839</v>
      </c>
      <c r="Z80" s="94">
        <f>ROUND(M80-Y80,0)</f>
        <v>49444</v>
      </c>
      <c r="AA80" s="616" t="s">
        <v>161</v>
      </c>
      <c r="AB80" s="84"/>
      <c r="AC80" s="149"/>
      <c r="AD80" s="149"/>
      <c r="AE80" s="149"/>
      <c r="AF80" s="149"/>
      <c r="AG80" s="149"/>
      <c r="AH80" s="149"/>
      <c r="AI80" s="149"/>
    </row>
    <row r="81" spans="1:36" ht="24.75" customHeight="1" x14ac:dyDescent="0.25">
      <c r="A81" s="216"/>
      <c r="B81" s="84" t="s">
        <v>74</v>
      </c>
      <c r="C81" s="83"/>
      <c r="D81" s="226"/>
      <c r="E81" s="93"/>
      <c r="F81" s="86"/>
      <c r="G81" s="86"/>
      <c r="H81" s="87"/>
      <c r="I81" s="86"/>
      <c r="J81" s="88"/>
      <c r="K81" s="88"/>
      <c r="L81" s="219"/>
      <c r="M81" s="99"/>
      <c r="N81" s="100"/>
      <c r="O81" s="84"/>
      <c r="P81" s="86"/>
      <c r="Q81" s="97"/>
      <c r="R81" s="225"/>
      <c r="S81" s="97"/>
      <c r="T81" s="97"/>
      <c r="U81" s="97"/>
      <c r="V81" s="212"/>
      <c r="W81" s="99"/>
      <c r="X81" s="97"/>
      <c r="Y81" s="97"/>
      <c r="Z81" s="97"/>
      <c r="AA81" s="610" t="s">
        <v>158</v>
      </c>
      <c r="AB81" s="84"/>
      <c r="AC81" s="149"/>
      <c r="AD81" s="149"/>
      <c r="AE81" s="149"/>
      <c r="AF81" s="149"/>
      <c r="AG81" s="149"/>
      <c r="AH81" s="149"/>
      <c r="AI81" s="149"/>
    </row>
    <row r="82" spans="1:36" ht="24.75" customHeight="1" x14ac:dyDescent="0.25">
      <c r="A82" s="102"/>
      <c r="B82" s="102" t="s">
        <v>146</v>
      </c>
      <c r="C82" s="79"/>
      <c r="D82" s="79"/>
      <c r="E82" s="112"/>
      <c r="F82" s="104"/>
      <c r="G82" s="104"/>
      <c r="H82" s="105"/>
      <c r="I82" s="104"/>
      <c r="J82" s="106"/>
      <c r="K82" s="227"/>
      <c r="L82" s="219"/>
      <c r="M82" s="109"/>
      <c r="N82" s="100"/>
      <c r="O82" s="102"/>
      <c r="P82" s="104"/>
      <c r="Q82" s="185"/>
      <c r="R82" s="228"/>
      <c r="S82" s="185"/>
      <c r="T82" s="185"/>
      <c r="U82" s="185"/>
      <c r="V82" s="229"/>
      <c r="W82" s="230"/>
      <c r="X82" s="185"/>
      <c r="Y82" s="185"/>
      <c r="Z82" s="185"/>
      <c r="AA82" s="577"/>
      <c r="AB82" s="102"/>
      <c r="AC82" s="149"/>
      <c r="AD82" s="149"/>
      <c r="AE82" s="149"/>
      <c r="AF82" s="149"/>
      <c r="AG82" s="149"/>
      <c r="AH82" s="149"/>
      <c r="AI82" s="149"/>
    </row>
    <row r="83" spans="1:36" ht="24.75" customHeight="1" x14ac:dyDescent="0.25">
      <c r="A83" s="83">
        <v>3</v>
      </c>
      <c r="B83" s="84" t="s">
        <v>79</v>
      </c>
      <c r="C83" s="73" t="s">
        <v>80</v>
      </c>
      <c r="D83" s="585">
        <v>42917</v>
      </c>
      <c r="E83" s="6">
        <f>ROUND(13510/31*31,0)</f>
        <v>13510</v>
      </c>
      <c r="F83" s="6">
        <f>ROUND(2400/31*31,0)</f>
        <v>2400</v>
      </c>
      <c r="G83" s="4">
        <f>ROUND((E83+F83)*136%,0)</f>
        <v>21638</v>
      </c>
      <c r="H83" s="4">
        <v>4773</v>
      </c>
      <c r="I83" s="6">
        <f>ROUND(300/31*31,0)</f>
        <v>300</v>
      </c>
      <c r="J83" s="6">
        <f>ROUND(400/31*21,0)</f>
        <v>271</v>
      </c>
      <c r="K83" s="7"/>
      <c r="L83" s="4"/>
      <c r="M83" s="4">
        <f>SUM(E83:L85)</f>
        <v>42892</v>
      </c>
      <c r="N83" s="5"/>
      <c r="O83" s="3">
        <f>+A83</f>
        <v>3</v>
      </c>
      <c r="P83" s="4">
        <v>5000</v>
      </c>
      <c r="Q83" s="4">
        <v>758</v>
      </c>
      <c r="R83" s="9">
        <v>0</v>
      </c>
      <c r="S83" s="8">
        <v>200</v>
      </c>
      <c r="T83" s="586"/>
      <c r="U83" s="6"/>
      <c r="V83" s="587"/>
      <c r="W83" s="600"/>
      <c r="X83" s="93"/>
      <c r="Y83" s="588">
        <f>SUM(P83:X85)</f>
        <v>5958</v>
      </c>
      <c r="Z83" s="589">
        <f>ROUND(M83-Y83,0)</f>
        <v>36934</v>
      </c>
      <c r="AA83" s="616" t="s">
        <v>161</v>
      </c>
      <c r="AB83" s="65"/>
      <c r="AC83" s="216"/>
      <c r="AD83" s="16"/>
      <c r="AE83" s="16"/>
      <c r="AF83" s="16"/>
      <c r="AG83" s="16"/>
      <c r="AH83" s="16"/>
      <c r="AI83" s="16"/>
      <c r="AJ83" s="16"/>
    </row>
    <row r="84" spans="1:36" ht="24.75" customHeight="1" x14ac:dyDescent="0.25">
      <c r="A84" s="83"/>
      <c r="B84" s="584" t="s">
        <v>171</v>
      </c>
      <c r="C84" s="83"/>
      <c r="D84" s="598">
        <v>13510</v>
      </c>
      <c r="E84" s="1"/>
      <c r="F84" s="584"/>
      <c r="G84" s="4"/>
      <c r="H84" s="93"/>
      <c r="I84" s="590"/>
      <c r="J84" s="591"/>
      <c r="K84" s="592"/>
      <c r="L84" s="10"/>
      <c r="M84" s="584"/>
      <c r="N84" s="2"/>
      <c r="O84" s="3"/>
      <c r="P84" s="4"/>
      <c r="Q84" s="584"/>
      <c r="R84" s="9"/>
      <c r="S84" s="131"/>
      <c r="T84" s="131"/>
      <c r="U84" s="131"/>
      <c r="V84" s="234"/>
      <c r="W84" s="235"/>
      <c r="X84" s="9"/>
      <c r="Y84" s="9"/>
      <c r="Z84" s="4"/>
      <c r="AA84" s="610" t="s">
        <v>158</v>
      </c>
      <c r="AB84" s="236"/>
      <c r="AC84" s="16"/>
      <c r="AD84" s="16"/>
      <c r="AE84" s="16"/>
      <c r="AF84" s="16"/>
      <c r="AG84" s="16"/>
      <c r="AH84" s="16"/>
      <c r="AI84" s="16"/>
      <c r="AJ84" s="16"/>
    </row>
    <row r="85" spans="1:36" ht="24.75" customHeight="1" x14ac:dyDescent="0.25">
      <c r="A85" s="79"/>
      <c r="B85" s="102" t="s">
        <v>81</v>
      </c>
      <c r="C85" s="79"/>
      <c r="D85" s="593"/>
      <c r="E85" s="594"/>
      <c r="F85" s="594"/>
      <c r="G85" s="594"/>
      <c r="H85" s="595"/>
      <c r="I85" s="117"/>
      <c r="J85" s="237"/>
      <c r="K85" s="119"/>
      <c r="L85" s="594"/>
      <c r="M85" s="596"/>
      <c r="N85" s="597"/>
      <c r="O85" s="593"/>
      <c r="P85" s="594"/>
      <c r="Q85" s="594"/>
      <c r="R85" s="594"/>
      <c r="S85" s="129"/>
      <c r="T85" s="129"/>
      <c r="U85" s="129"/>
      <c r="V85" s="238"/>
      <c r="W85" s="116"/>
      <c r="X85" s="594"/>
      <c r="Y85" s="4"/>
      <c r="Z85" s="594"/>
      <c r="AA85" s="577"/>
      <c r="AB85" s="239"/>
      <c r="AC85" s="16"/>
      <c r="AD85" s="16"/>
      <c r="AE85" s="16"/>
      <c r="AF85" s="16"/>
      <c r="AG85" s="16"/>
      <c r="AH85" s="16"/>
      <c r="AI85" s="16"/>
      <c r="AJ85" s="16"/>
    </row>
    <row r="86" spans="1:36" ht="24.75" customHeight="1" x14ac:dyDescent="0.25">
      <c r="A86" s="83">
        <v>4</v>
      </c>
      <c r="B86" s="216" t="s">
        <v>82</v>
      </c>
      <c r="C86" s="73" t="s">
        <v>80</v>
      </c>
      <c r="D86" s="85">
        <v>43282</v>
      </c>
      <c r="E86" s="86">
        <v>12390</v>
      </c>
      <c r="F86" s="241">
        <v>2100</v>
      </c>
      <c r="G86" s="86">
        <f>ROUND((E86+F86)*136%,0)</f>
        <v>19706</v>
      </c>
      <c r="H86" s="86">
        <v>4773</v>
      </c>
      <c r="I86" s="86">
        <f>IF(E86+F86&gt;5999,300,IF(E86+F86&gt;4499,200,IF(E86+F86&gt;2999,125,IF(E86+F86&gt;0,100))))</f>
        <v>300</v>
      </c>
      <c r="J86" s="6">
        <f>ROUND(400/31*21,0)</f>
        <v>271</v>
      </c>
      <c r="K86" s="88"/>
      <c r="L86" s="86"/>
      <c r="M86" s="86">
        <f>SUM(E86:L88)</f>
        <v>39540</v>
      </c>
      <c r="N86" s="87"/>
      <c r="O86" s="83">
        <f>+A86</f>
        <v>4</v>
      </c>
      <c r="P86" s="86">
        <v>3000</v>
      </c>
      <c r="Q86" s="90">
        <v>379</v>
      </c>
      <c r="R86" s="93">
        <f>65+141+272+756+1225+397+1224</f>
        <v>4080</v>
      </c>
      <c r="S86" s="91">
        <v>200</v>
      </c>
      <c r="T86" s="88"/>
      <c r="U86" s="88"/>
      <c r="V86" s="89"/>
      <c r="W86" s="600" t="s">
        <v>174</v>
      </c>
      <c r="X86" s="93">
        <v>2000</v>
      </c>
      <c r="Y86" s="215">
        <f>SUM(P86:X88)</f>
        <v>9659</v>
      </c>
      <c r="Z86" s="94">
        <f>ROUND(M86-Y86,0)</f>
        <v>29881</v>
      </c>
      <c r="AA86" s="616" t="s">
        <v>161</v>
      </c>
      <c r="AB86" s="242"/>
      <c r="AC86" s="243"/>
      <c r="AD86" s="243"/>
      <c r="AE86" s="243"/>
      <c r="AF86" s="243"/>
    </row>
    <row r="87" spans="1:36" ht="24.75" customHeight="1" x14ac:dyDescent="0.25">
      <c r="A87" s="84"/>
      <c r="B87" s="84" t="s">
        <v>78</v>
      </c>
      <c r="C87" s="83"/>
      <c r="D87" s="226"/>
      <c r="E87" s="86"/>
      <c r="F87" s="86"/>
      <c r="G87" s="86"/>
      <c r="H87" s="86"/>
      <c r="I87" s="116"/>
      <c r="J87" s="131"/>
      <c r="K87" s="131"/>
      <c r="L87" s="98"/>
      <c r="M87" s="99"/>
      <c r="N87" s="100"/>
      <c r="O87" s="84"/>
      <c r="P87" s="86"/>
      <c r="Q87" s="84"/>
      <c r="R87" s="93"/>
      <c r="S87" s="131"/>
      <c r="T87" s="131"/>
      <c r="U87" s="131"/>
      <c r="V87" s="132"/>
      <c r="W87" s="116"/>
      <c r="X87" s="93"/>
      <c r="Y87" s="86"/>
      <c r="Z87" s="86"/>
      <c r="AA87" s="610" t="s">
        <v>158</v>
      </c>
      <c r="AB87" s="244"/>
      <c r="AC87" s="243"/>
      <c r="AD87" s="243"/>
      <c r="AE87" s="243"/>
      <c r="AF87" s="243"/>
    </row>
    <row r="88" spans="1:36" ht="24.75" customHeight="1" x14ac:dyDescent="0.25">
      <c r="A88" s="102"/>
      <c r="B88" s="223" t="s">
        <v>83</v>
      </c>
      <c r="C88" s="79"/>
      <c r="D88" s="79"/>
      <c r="E88" s="104"/>
      <c r="F88" s="104"/>
      <c r="G88" s="104"/>
      <c r="H88" s="104"/>
      <c r="I88" s="117"/>
      <c r="J88" s="118"/>
      <c r="K88" s="245"/>
      <c r="L88" s="98"/>
      <c r="M88" s="109"/>
      <c r="N88" s="100"/>
      <c r="O88" s="102"/>
      <c r="P88" s="104"/>
      <c r="Q88" s="104"/>
      <c r="R88" s="112"/>
      <c r="S88" s="129"/>
      <c r="T88" s="129"/>
      <c r="U88" s="129"/>
      <c r="V88" s="133"/>
      <c r="W88" s="117"/>
      <c r="X88" s="112"/>
      <c r="Y88" s="104"/>
      <c r="Z88" s="104"/>
      <c r="AA88" s="577"/>
      <c r="AB88" s="246"/>
      <c r="AC88" s="243"/>
      <c r="AD88" s="243"/>
      <c r="AE88" s="243"/>
      <c r="AF88" s="243"/>
    </row>
    <row r="89" spans="1:36" ht="24.75" customHeight="1" x14ac:dyDescent="0.25">
      <c r="A89" s="83">
        <v>5</v>
      </c>
      <c r="B89" s="125" t="s">
        <v>84</v>
      </c>
      <c r="C89" s="83" t="s">
        <v>85</v>
      </c>
      <c r="D89" s="85">
        <v>43282</v>
      </c>
      <c r="E89" s="86">
        <v>12390</v>
      </c>
      <c r="F89" s="86">
        <v>2100</v>
      </c>
      <c r="G89" s="86">
        <f>ROUND((E89+F89)*136%,0)</f>
        <v>19706</v>
      </c>
      <c r="H89" s="86">
        <f>ROUND((E89+F89)*30%,0)</f>
        <v>4347</v>
      </c>
      <c r="I89" s="86">
        <f>ROUND(300/31*31,0)</f>
        <v>300</v>
      </c>
      <c r="J89" s="88">
        <f>ROUND(400/31*31,0)</f>
        <v>400</v>
      </c>
      <c r="K89" s="89"/>
      <c r="L89" s="86"/>
      <c r="M89" s="86">
        <f>SUM(E89:L91)</f>
        <v>39243</v>
      </c>
      <c r="N89" s="87"/>
      <c r="O89" s="83">
        <f>+A89</f>
        <v>5</v>
      </c>
      <c r="P89" s="86">
        <f>1800+700+500</f>
        <v>3000</v>
      </c>
      <c r="Q89" s="90">
        <v>544</v>
      </c>
      <c r="R89" s="93">
        <f>314+103+143+504+1225+510-103+1009-1009</f>
        <v>2696</v>
      </c>
      <c r="S89" s="130">
        <v>200</v>
      </c>
      <c r="T89" s="247">
        <v>12000</v>
      </c>
      <c r="U89" s="247"/>
      <c r="V89" s="247"/>
      <c r="W89" s="600" t="s">
        <v>174</v>
      </c>
      <c r="X89" s="93">
        <v>2000</v>
      </c>
      <c r="Y89" s="215">
        <f>SUM(P89:X91)</f>
        <v>20440</v>
      </c>
      <c r="Z89" s="94">
        <f>ROUND(M89-Y89,0)</f>
        <v>18803</v>
      </c>
      <c r="AA89" s="610" t="s">
        <v>169</v>
      </c>
      <c r="AB89" s="242"/>
      <c r="AC89" s="243"/>
      <c r="AD89" s="243"/>
      <c r="AE89" s="243"/>
      <c r="AF89" s="243"/>
    </row>
    <row r="90" spans="1:36" ht="24.75" customHeight="1" x14ac:dyDescent="0.25">
      <c r="A90" s="84"/>
      <c r="B90" s="84" t="s">
        <v>78</v>
      </c>
      <c r="C90" s="83" t="s">
        <v>86</v>
      </c>
      <c r="D90" s="83"/>
      <c r="E90" s="86"/>
      <c r="F90" s="86"/>
      <c r="G90" s="86"/>
      <c r="H90" s="86"/>
      <c r="I90" s="87"/>
      <c r="J90" s="131"/>
      <c r="K90" s="115"/>
      <c r="L90" s="98"/>
      <c r="M90" s="86"/>
      <c r="N90" s="87"/>
      <c r="O90" s="84"/>
      <c r="P90" s="86"/>
      <c r="Q90" s="86"/>
      <c r="R90" s="93"/>
      <c r="S90" s="88"/>
      <c r="T90" s="169"/>
      <c r="U90" s="169"/>
      <c r="V90" s="169"/>
      <c r="W90" s="248"/>
      <c r="X90" s="93"/>
      <c r="Y90" s="86"/>
      <c r="Z90" s="86"/>
      <c r="AA90" s="610" t="s">
        <v>181</v>
      </c>
      <c r="AB90" s="244"/>
      <c r="AC90" s="243"/>
      <c r="AD90" s="243"/>
      <c r="AE90" s="243"/>
      <c r="AF90" s="243"/>
    </row>
    <row r="91" spans="1:36" ht="27" customHeight="1" x14ac:dyDescent="0.25">
      <c r="A91" s="102"/>
      <c r="B91" s="223" t="s">
        <v>83</v>
      </c>
      <c r="C91" s="79"/>
      <c r="D91" s="79"/>
      <c r="E91" s="104"/>
      <c r="F91" s="104"/>
      <c r="G91" s="104"/>
      <c r="H91" s="104"/>
      <c r="I91" s="104"/>
      <c r="J91" s="106"/>
      <c r="K91" s="227"/>
      <c r="L91" s="108"/>
      <c r="M91" s="109"/>
      <c r="N91" s="100"/>
      <c r="O91" s="102"/>
      <c r="P91" s="104"/>
      <c r="Q91" s="104"/>
      <c r="R91" s="112"/>
      <c r="S91" s="173"/>
      <c r="T91" s="249"/>
      <c r="U91" s="249"/>
      <c r="V91" s="249"/>
      <c r="W91" s="104"/>
      <c r="X91" s="112"/>
      <c r="Y91" s="104"/>
      <c r="Z91" s="104"/>
      <c r="AA91" s="577"/>
      <c r="AB91" s="102"/>
    </row>
    <row r="92" spans="1:36" ht="24.75" customHeight="1" x14ac:dyDescent="0.25">
      <c r="A92" s="83">
        <v>6</v>
      </c>
      <c r="B92" s="65" t="s">
        <v>87</v>
      </c>
      <c r="C92" s="83" t="s">
        <v>88</v>
      </c>
      <c r="D92" s="85">
        <v>43282</v>
      </c>
      <c r="E92" s="86">
        <v>10950</v>
      </c>
      <c r="F92" s="86">
        <v>2100</v>
      </c>
      <c r="G92" s="86">
        <f>ROUND((E92+F92)*136%,0)</f>
        <v>17748</v>
      </c>
      <c r="H92" s="86">
        <f>ROUND((E92+F92)*30%,0)</f>
        <v>3915</v>
      </c>
      <c r="I92" s="87">
        <f>IF(E92+F92&gt;5999,300,IF(E92+F92&gt;4499,200,IF(E92+F92&gt;2999,125,IF(E92+F92&gt;0,100))))</f>
        <v>300</v>
      </c>
      <c r="J92" s="88">
        <f>ROUND(400/31*31,0)</f>
        <v>400</v>
      </c>
      <c r="K92" s="88"/>
      <c r="L92" s="86"/>
      <c r="M92" s="86">
        <f>SUM(E92:L94)</f>
        <v>35413</v>
      </c>
      <c r="N92" s="87"/>
      <c r="O92" s="83">
        <f>+A92</f>
        <v>6</v>
      </c>
      <c r="P92" s="86">
        <v>2500</v>
      </c>
      <c r="Q92" s="90"/>
      <c r="R92" s="93">
        <v>0</v>
      </c>
      <c r="S92" s="91">
        <v>200</v>
      </c>
      <c r="T92" s="91"/>
      <c r="U92" s="91"/>
      <c r="V92" s="91"/>
      <c r="W92" s="600"/>
      <c r="X92" s="93"/>
      <c r="Y92" s="215">
        <f>SUM(P92:X94)</f>
        <v>2700</v>
      </c>
      <c r="Z92" s="94">
        <f>ROUND(M92-Y92,0)</f>
        <v>32713</v>
      </c>
      <c r="AA92" s="610" t="s">
        <v>169</v>
      </c>
      <c r="AB92" s="84"/>
      <c r="AC92" s="16"/>
    </row>
    <row r="93" spans="1:36" ht="24.75" customHeight="1" x14ac:dyDescent="0.25">
      <c r="A93" s="83"/>
      <c r="B93" s="84" t="s">
        <v>78</v>
      </c>
      <c r="C93" s="224"/>
      <c r="D93" s="226"/>
      <c r="E93" s="86"/>
      <c r="F93" s="86"/>
      <c r="G93" s="86"/>
      <c r="H93" s="86"/>
      <c r="I93" s="116"/>
      <c r="J93" s="131"/>
      <c r="K93" s="131"/>
      <c r="L93" s="98"/>
      <c r="M93" s="99"/>
      <c r="N93" s="100"/>
      <c r="O93" s="83"/>
      <c r="P93" s="86"/>
      <c r="Q93" s="84"/>
      <c r="R93" s="93"/>
      <c r="S93" s="131"/>
      <c r="T93" s="131"/>
      <c r="U93" s="131"/>
      <c r="V93" s="131"/>
      <c r="W93" s="116"/>
      <c r="X93" s="93"/>
      <c r="Y93" s="86"/>
      <c r="Z93" s="86"/>
      <c r="AA93" s="610" t="s">
        <v>158</v>
      </c>
      <c r="AB93" s="84"/>
      <c r="AC93" s="16"/>
    </row>
    <row r="94" spans="1:36" ht="24.75" customHeight="1" x14ac:dyDescent="0.25">
      <c r="A94" s="79"/>
      <c r="B94" s="223" t="s">
        <v>83</v>
      </c>
      <c r="C94" s="79"/>
      <c r="D94" s="79"/>
      <c r="E94" s="104"/>
      <c r="F94" s="104"/>
      <c r="G94" s="104"/>
      <c r="H94" s="104"/>
      <c r="I94" s="117"/>
      <c r="J94" s="118"/>
      <c r="K94" s="118"/>
      <c r="L94" s="108"/>
      <c r="M94" s="109"/>
      <c r="N94" s="100"/>
      <c r="O94" s="79"/>
      <c r="P94" s="104"/>
      <c r="Q94" s="104"/>
      <c r="R94" s="112"/>
      <c r="S94" s="129"/>
      <c r="T94" s="129"/>
      <c r="U94" s="129"/>
      <c r="V94" s="129"/>
      <c r="W94" s="117"/>
      <c r="X94" s="112"/>
      <c r="Y94" s="104"/>
      <c r="Z94" s="104"/>
      <c r="AA94" s="577"/>
      <c r="AB94" s="102"/>
      <c r="AC94" s="16"/>
    </row>
    <row r="95" spans="1:36" ht="24.75" customHeight="1" x14ac:dyDescent="0.25">
      <c r="A95" s="83">
        <v>7</v>
      </c>
      <c r="B95" s="65" t="s">
        <v>89</v>
      </c>
      <c r="C95" s="83" t="s">
        <v>90</v>
      </c>
      <c r="D95" s="85">
        <v>43282</v>
      </c>
      <c r="E95" s="90">
        <v>5430</v>
      </c>
      <c r="F95" s="215">
        <v>2400</v>
      </c>
      <c r="G95" s="86">
        <f>ROUND((E95+F95)*136%,0)</f>
        <v>10649</v>
      </c>
      <c r="H95" s="86">
        <f>ROUND((E95+F95)*30%,0)</f>
        <v>2349</v>
      </c>
      <c r="I95" s="215">
        <v>300</v>
      </c>
      <c r="J95" s="88">
        <f>ROUND(400/31*31,0)</f>
        <v>400</v>
      </c>
      <c r="K95" s="86"/>
      <c r="L95" s="86"/>
      <c r="M95" s="86">
        <f>SUM(E95:L97)</f>
        <v>21528</v>
      </c>
      <c r="N95" s="87"/>
      <c r="O95" s="83">
        <f>+A95</f>
        <v>7</v>
      </c>
      <c r="P95" s="86"/>
      <c r="Q95" s="90"/>
      <c r="R95" s="93">
        <v>0</v>
      </c>
      <c r="S95" s="91">
        <v>200</v>
      </c>
      <c r="T95" s="170">
        <v>7000</v>
      </c>
      <c r="U95" s="170"/>
      <c r="V95" s="170">
        <f>29+1664</f>
        <v>1693</v>
      </c>
      <c r="W95" s="600" t="s">
        <v>174</v>
      </c>
      <c r="X95" s="93">
        <v>2000</v>
      </c>
      <c r="Y95" s="215">
        <f>SUM(P95:X97)</f>
        <v>10893</v>
      </c>
      <c r="Z95" s="94">
        <f>ROUND(M95-Y95,0)</f>
        <v>10635</v>
      </c>
      <c r="AA95" s="610" t="s">
        <v>182</v>
      </c>
      <c r="AB95" s="84"/>
      <c r="AC95" s="16"/>
    </row>
    <row r="96" spans="1:36" ht="24.75" customHeight="1" x14ac:dyDescent="0.25">
      <c r="A96" s="83"/>
      <c r="B96" s="84" t="s">
        <v>78</v>
      </c>
      <c r="C96" s="224"/>
      <c r="D96" s="221"/>
      <c r="E96" s="86"/>
      <c r="F96" s="86"/>
      <c r="G96" s="86"/>
      <c r="H96" s="86"/>
      <c r="I96" s="116"/>
      <c r="J96" s="116"/>
      <c r="K96" s="116"/>
      <c r="L96" s="98"/>
      <c r="M96" s="99"/>
      <c r="N96" s="100"/>
      <c r="O96" s="83"/>
      <c r="P96" s="86"/>
      <c r="Q96" s="84"/>
      <c r="R96" s="93"/>
      <c r="S96" s="116"/>
      <c r="T96" s="116"/>
      <c r="U96" s="116"/>
      <c r="V96" s="116"/>
      <c r="W96" s="116"/>
      <c r="X96" s="93"/>
      <c r="Y96" s="86"/>
      <c r="Z96" s="86"/>
      <c r="AA96" s="610" t="s">
        <v>158</v>
      </c>
      <c r="AB96" s="84"/>
      <c r="AC96" s="16"/>
    </row>
    <row r="97" spans="1:35" ht="22.5" customHeight="1" x14ac:dyDescent="0.25">
      <c r="A97" s="79"/>
      <c r="B97" s="223" t="s">
        <v>81</v>
      </c>
      <c r="C97" s="79"/>
      <c r="D97" s="69"/>
      <c r="E97" s="104"/>
      <c r="F97" s="104"/>
      <c r="G97" s="104"/>
      <c r="H97" s="104"/>
      <c r="I97" s="116"/>
      <c r="J97" s="220"/>
      <c r="K97" s="220"/>
      <c r="L97" s="108"/>
      <c r="M97" s="109"/>
      <c r="N97" s="100"/>
      <c r="O97" s="79"/>
      <c r="P97" s="86"/>
      <c r="Q97" s="104"/>
      <c r="R97" s="112"/>
      <c r="S97" s="117"/>
      <c r="T97" s="117"/>
      <c r="U97" s="117"/>
      <c r="V97" s="117"/>
      <c r="W97" s="117"/>
      <c r="X97" s="112"/>
      <c r="Y97" s="104"/>
      <c r="Z97" s="104"/>
      <c r="AA97" s="577"/>
      <c r="AB97" s="102"/>
      <c r="AC97" s="16"/>
    </row>
    <row r="98" spans="1:35" s="146" customFormat="1" ht="24.75" customHeight="1" x14ac:dyDescent="0.25">
      <c r="A98" s="139"/>
      <c r="B98" s="138" t="s">
        <v>55</v>
      </c>
      <c r="C98" s="139"/>
      <c r="D98" s="139"/>
      <c r="E98" s="140">
        <f t="shared" ref="E98:M98" si="8">ROUND(SUM(E77:E97),0)</f>
        <v>90250</v>
      </c>
      <c r="F98" s="140">
        <f t="shared" si="8"/>
        <v>19600</v>
      </c>
      <c r="G98" s="140">
        <f t="shared" si="8"/>
        <v>149396</v>
      </c>
      <c r="H98" s="140">
        <f t="shared" si="8"/>
        <v>33381</v>
      </c>
      <c r="I98" s="140">
        <f t="shared" si="8"/>
        <v>2100</v>
      </c>
      <c r="J98" s="140">
        <f t="shared" si="8"/>
        <v>2542</v>
      </c>
      <c r="K98" s="140">
        <f t="shared" si="8"/>
        <v>0</v>
      </c>
      <c r="L98" s="140">
        <f t="shared" si="8"/>
        <v>0</v>
      </c>
      <c r="M98" s="140">
        <f t="shared" si="8"/>
        <v>297269</v>
      </c>
      <c r="N98" s="250"/>
      <c r="O98" s="139"/>
      <c r="P98" s="140">
        <f t="shared" ref="P98:Z98" si="9">ROUND(SUM(P77:P97),0)</f>
        <v>19400</v>
      </c>
      <c r="Q98" s="140">
        <f t="shared" si="9"/>
        <v>2971</v>
      </c>
      <c r="R98" s="140">
        <f t="shared" si="9"/>
        <v>7797</v>
      </c>
      <c r="S98" s="140">
        <f t="shared" si="9"/>
        <v>1400</v>
      </c>
      <c r="T98" s="140">
        <f t="shared" si="9"/>
        <v>31000</v>
      </c>
      <c r="U98" s="140">
        <f t="shared" si="9"/>
        <v>0</v>
      </c>
      <c r="V98" s="140">
        <f t="shared" si="9"/>
        <v>1693</v>
      </c>
      <c r="W98" s="140">
        <f t="shared" si="9"/>
        <v>0</v>
      </c>
      <c r="X98" s="140">
        <f t="shared" si="9"/>
        <v>10000</v>
      </c>
      <c r="Y98" s="140">
        <f t="shared" si="9"/>
        <v>74261</v>
      </c>
      <c r="Z98" s="140">
        <f t="shared" si="9"/>
        <v>223008</v>
      </c>
      <c r="AA98" s="614"/>
      <c r="AB98" s="251"/>
      <c r="AC98" s="252"/>
      <c r="AD98" s="194"/>
      <c r="AE98" s="194"/>
      <c r="AF98" s="194"/>
      <c r="AG98" s="194"/>
      <c r="AH98" s="194"/>
      <c r="AI98" s="194"/>
    </row>
    <row r="99" spans="1:35" ht="15" customHeight="1" x14ac:dyDescent="0.25">
      <c r="B99" s="650"/>
      <c r="C99" s="650"/>
      <c r="D99" s="650"/>
      <c r="E99" s="650"/>
      <c r="F99" s="650"/>
      <c r="G99" s="650"/>
      <c r="H99" s="650"/>
      <c r="I99" s="650"/>
      <c r="AB99" s="253"/>
      <c r="AC99" s="16"/>
      <c r="AD99" s="16"/>
    </row>
    <row r="100" spans="1:35" s="164" customFormat="1" ht="24" customHeight="1" x14ac:dyDescent="0.25">
      <c r="A100" s="159"/>
      <c r="B100" s="254" t="s">
        <v>91</v>
      </c>
      <c r="C100" s="159"/>
      <c r="D100" s="159"/>
      <c r="E100" s="255">
        <f t="shared" ref="E100:M100" si="10">ROUND(SUM(E77:E97),0)</f>
        <v>90250</v>
      </c>
      <c r="F100" s="255">
        <f t="shared" si="10"/>
        <v>19600</v>
      </c>
      <c r="G100" s="255">
        <f t="shared" si="10"/>
        <v>149396</v>
      </c>
      <c r="H100" s="255">
        <f t="shared" si="10"/>
        <v>33381</v>
      </c>
      <c r="I100" s="255">
        <f t="shared" si="10"/>
        <v>2100</v>
      </c>
      <c r="J100" s="255">
        <f t="shared" si="10"/>
        <v>2542</v>
      </c>
      <c r="K100" s="255">
        <f t="shared" si="10"/>
        <v>0</v>
      </c>
      <c r="L100" s="255">
        <f t="shared" si="10"/>
        <v>0</v>
      </c>
      <c r="M100" s="255">
        <f t="shared" si="10"/>
        <v>297269</v>
      </c>
      <c r="N100" s="256"/>
      <c r="O100" s="159"/>
      <c r="P100" s="255">
        <f t="shared" ref="P100:Z100" si="11">ROUND(SUM(P77:P97),0)</f>
        <v>19400</v>
      </c>
      <c r="Q100" s="255">
        <f t="shared" si="11"/>
        <v>2971</v>
      </c>
      <c r="R100" s="255">
        <f t="shared" si="11"/>
        <v>7797</v>
      </c>
      <c r="S100" s="255">
        <f t="shared" si="11"/>
        <v>1400</v>
      </c>
      <c r="T100" s="255">
        <f t="shared" si="11"/>
        <v>31000</v>
      </c>
      <c r="U100" s="255">
        <f t="shared" si="11"/>
        <v>0</v>
      </c>
      <c r="V100" s="255">
        <f t="shared" si="11"/>
        <v>1693</v>
      </c>
      <c r="W100" s="255">
        <f t="shared" si="11"/>
        <v>0</v>
      </c>
      <c r="X100" s="255">
        <f t="shared" si="11"/>
        <v>10000</v>
      </c>
      <c r="Y100" s="255">
        <f t="shared" si="11"/>
        <v>74261</v>
      </c>
      <c r="Z100" s="255">
        <f t="shared" si="11"/>
        <v>223008</v>
      </c>
      <c r="AA100" s="202"/>
      <c r="AB100" s="257"/>
      <c r="AC100" s="258"/>
      <c r="AD100" s="259"/>
      <c r="AE100" s="259"/>
      <c r="AF100" s="259"/>
      <c r="AG100" s="259"/>
      <c r="AH100" s="259"/>
      <c r="AI100" s="259"/>
    </row>
    <row r="101" spans="1:35" ht="20.25" customHeight="1" x14ac:dyDescent="0.25">
      <c r="A101" s="74"/>
      <c r="B101" s="147" t="s">
        <v>56</v>
      </c>
      <c r="C101" s="74"/>
      <c r="D101" s="74"/>
      <c r="E101" s="148"/>
      <c r="F101" s="149"/>
      <c r="G101" s="149"/>
      <c r="H101" s="149"/>
      <c r="I101" s="149"/>
      <c r="J101" s="150"/>
      <c r="K101" s="150"/>
      <c r="L101" s="149"/>
      <c r="M101" s="100"/>
      <c r="N101" s="100"/>
      <c r="O101" s="74"/>
      <c r="P101" s="147" t="s">
        <v>56</v>
      </c>
      <c r="Q101" s="149"/>
      <c r="R101" s="149"/>
      <c r="S101" s="150"/>
      <c r="T101" s="150"/>
      <c r="U101" s="150"/>
      <c r="V101" s="150"/>
      <c r="W101" s="149"/>
      <c r="X101" s="149"/>
      <c r="Y101" s="149"/>
      <c r="Z101" s="149"/>
      <c r="AA101" s="617"/>
      <c r="AB101" s="149"/>
      <c r="AC101" s="149"/>
      <c r="AD101" s="149"/>
      <c r="AE101" s="149"/>
      <c r="AF101" s="149"/>
      <c r="AG101" s="149"/>
      <c r="AH101" s="149"/>
      <c r="AI101" s="149"/>
    </row>
    <row r="102" spans="1:35" ht="20.25" customHeight="1" x14ac:dyDescent="0.25">
      <c r="A102" s="74"/>
      <c r="B102" s="205" t="str">
        <f>+B29</f>
        <v>26/12/2017</v>
      </c>
      <c r="C102" s="206" t="s">
        <v>57</v>
      </c>
      <c r="D102" s="207"/>
      <c r="E102" s="148"/>
      <c r="F102" s="149" t="s">
        <v>58</v>
      </c>
      <c r="G102" s="149"/>
      <c r="H102" s="149"/>
      <c r="J102" s="150" t="s">
        <v>39</v>
      </c>
      <c r="K102" s="150"/>
      <c r="L102" s="149"/>
      <c r="O102" s="74"/>
      <c r="P102" s="205" t="str">
        <f>+P29</f>
        <v>26/12/2017</v>
      </c>
      <c r="R102" s="149"/>
      <c r="S102" s="150"/>
      <c r="T102" s="150"/>
      <c r="U102" s="150"/>
      <c r="V102" s="150"/>
      <c r="W102" s="149"/>
      <c r="X102" s="149"/>
      <c r="Z102" s="149" t="s">
        <v>59</v>
      </c>
      <c r="AA102" s="604"/>
      <c r="AB102" s="149" t="s">
        <v>39</v>
      </c>
      <c r="AC102" s="149"/>
      <c r="AD102" s="149"/>
      <c r="AE102" s="149"/>
      <c r="AF102" s="149"/>
      <c r="AG102" s="149"/>
      <c r="AH102" s="149"/>
      <c r="AI102" s="149"/>
    </row>
    <row r="103" spans="1:35" ht="24.75" customHeight="1" x14ac:dyDescent="0.25">
      <c r="A103" s="74"/>
      <c r="B103" s="579" t="s">
        <v>188</v>
      </c>
      <c r="C103" s="48"/>
      <c r="E103" s="148"/>
      <c r="F103" s="149"/>
      <c r="G103" s="149"/>
      <c r="H103" s="149"/>
      <c r="J103" s="150"/>
      <c r="K103" s="150"/>
      <c r="L103" s="149"/>
      <c r="O103" s="74"/>
      <c r="P103" s="153"/>
      <c r="R103" s="149"/>
      <c r="S103" s="150"/>
      <c r="T103" s="150"/>
      <c r="U103" s="150"/>
      <c r="V103" s="150"/>
      <c r="W103" s="149"/>
      <c r="X103" s="149"/>
      <c r="Z103" s="149"/>
      <c r="AA103" s="604"/>
      <c r="AB103" s="149"/>
      <c r="AC103" s="149"/>
      <c r="AD103" s="149"/>
      <c r="AE103" s="149"/>
      <c r="AF103" s="149"/>
      <c r="AG103" s="149"/>
      <c r="AH103" s="149"/>
      <c r="AI103" s="149"/>
    </row>
    <row r="104" spans="1:35" ht="24.75" customHeight="1" x14ac:dyDescent="0.25">
      <c r="A104" s="74"/>
      <c r="B104" s="22"/>
      <c r="C104" s="48"/>
      <c r="D104" s="207"/>
      <c r="E104" s="148"/>
      <c r="F104" s="149"/>
      <c r="G104" s="149"/>
      <c r="H104" s="149"/>
      <c r="J104" s="150"/>
      <c r="K104" s="150"/>
      <c r="L104" s="149"/>
      <c r="O104" s="74"/>
      <c r="P104" s="22"/>
      <c r="R104" s="149"/>
      <c r="S104" s="150"/>
      <c r="T104" s="150"/>
      <c r="U104" s="150"/>
      <c r="V104" s="150"/>
      <c r="W104" s="149"/>
      <c r="X104" s="149"/>
      <c r="Z104" s="149"/>
      <c r="AA104" s="604"/>
      <c r="AB104" s="149"/>
      <c r="AC104" s="149"/>
      <c r="AD104" s="149"/>
      <c r="AE104" s="149"/>
      <c r="AF104" s="149"/>
      <c r="AG104" s="149"/>
      <c r="AH104" s="149"/>
      <c r="AI104" s="149"/>
    </row>
    <row r="105" spans="1:35" ht="24.75" customHeight="1" x14ac:dyDescent="0.25">
      <c r="A105" s="74"/>
      <c r="B105" s="22"/>
      <c r="C105" s="48"/>
      <c r="D105" s="207"/>
      <c r="E105" s="148"/>
      <c r="F105" s="149"/>
      <c r="G105" s="149"/>
      <c r="H105" s="149"/>
      <c r="J105" s="150"/>
      <c r="K105" s="150"/>
      <c r="L105" s="149"/>
      <c r="O105" s="74"/>
      <c r="P105" s="22"/>
      <c r="R105" s="149"/>
      <c r="S105" s="150"/>
      <c r="T105" s="150"/>
      <c r="U105" s="150"/>
      <c r="V105" s="150"/>
      <c r="W105" s="149"/>
      <c r="X105" s="149"/>
      <c r="Z105" s="149"/>
      <c r="AA105" s="604"/>
      <c r="AB105" s="149"/>
      <c r="AC105" s="149"/>
      <c r="AD105" s="149"/>
      <c r="AE105" s="149"/>
      <c r="AF105" s="149"/>
      <c r="AG105" s="149"/>
      <c r="AH105" s="149"/>
      <c r="AI105" s="149"/>
    </row>
    <row r="106" spans="1:35" ht="24.75" customHeight="1" x14ac:dyDescent="0.25">
      <c r="A106" s="74"/>
      <c r="B106" s="22"/>
      <c r="C106" s="48"/>
      <c r="D106" s="207"/>
      <c r="E106" s="148"/>
      <c r="F106" s="149"/>
      <c r="G106" s="149"/>
      <c r="H106" s="149"/>
      <c r="J106" s="150"/>
      <c r="K106" s="150"/>
      <c r="L106" s="149"/>
      <c r="O106" s="74"/>
      <c r="P106" s="22"/>
      <c r="R106" s="149"/>
      <c r="S106" s="150"/>
      <c r="T106" s="150"/>
      <c r="U106" s="150"/>
      <c r="V106" s="150"/>
      <c r="W106" s="149"/>
      <c r="X106" s="149"/>
      <c r="Z106" s="149"/>
      <c r="AA106" s="604"/>
      <c r="AB106" s="149"/>
      <c r="AC106" s="149"/>
      <c r="AD106" s="149"/>
      <c r="AE106" s="149"/>
      <c r="AF106" s="149"/>
      <c r="AG106" s="149"/>
      <c r="AH106" s="149"/>
      <c r="AI106" s="149"/>
    </row>
    <row r="107" spans="1:35" ht="24.75" customHeight="1" x14ac:dyDescent="0.25">
      <c r="A107" s="221"/>
      <c r="B107" s="22"/>
      <c r="C107" s="74"/>
      <c r="D107" s="74"/>
      <c r="E107" s="148"/>
      <c r="F107" s="149"/>
      <c r="G107" s="149"/>
      <c r="H107" s="149"/>
      <c r="I107" s="149"/>
      <c r="J107" s="150"/>
      <c r="K107" s="150"/>
      <c r="L107" s="149"/>
      <c r="M107" s="100"/>
      <c r="N107" s="100"/>
      <c r="O107" s="74"/>
      <c r="P107" s="149"/>
      <c r="Q107" s="149"/>
      <c r="R107" s="149"/>
      <c r="S107" s="150"/>
      <c r="T107" s="150"/>
      <c r="U107" s="150"/>
      <c r="V107" s="150"/>
      <c r="W107" s="149"/>
      <c r="X107" s="149"/>
      <c r="Y107" s="149"/>
      <c r="Z107" s="149"/>
      <c r="AA107" s="617"/>
      <c r="AB107" s="149"/>
      <c r="AC107" s="149"/>
      <c r="AD107" s="149"/>
      <c r="AE107" s="149"/>
      <c r="AF107" s="149"/>
      <c r="AG107" s="149"/>
      <c r="AH107" s="149"/>
      <c r="AI107" s="149"/>
    </row>
    <row r="108" spans="1:35" ht="24.75" customHeight="1" x14ac:dyDescent="0.25">
      <c r="A108" s="221"/>
      <c r="B108" s="22"/>
      <c r="C108" s="74"/>
      <c r="D108" s="74"/>
      <c r="E108" s="148"/>
      <c r="F108" s="149"/>
      <c r="G108" s="149"/>
      <c r="H108" s="149"/>
      <c r="I108" s="149"/>
      <c r="J108" s="150"/>
      <c r="K108" s="150"/>
      <c r="L108" s="149"/>
      <c r="M108" s="149"/>
      <c r="N108" s="149"/>
      <c r="O108" s="74"/>
      <c r="P108" s="149"/>
      <c r="Q108" s="149"/>
      <c r="R108" s="149"/>
      <c r="S108" s="150"/>
      <c r="T108" s="150"/>
      <c r="U108" s="150"/>
      <c r="V108" s="150"/>
      <c r="W108" s="149"/>
      <c r="X108" s="149"/>
      <c r="Y108" s="149"/>
      <c r="Z108" s="149"/>
      <c r="AA108" s="617"/>
      <c r="AB108" s="149"/>
      <c r="AC108" s="149"/>
      <c r="AD108" s="149"/>
      <c r="AE108" s="149"/>
      <c r="AF108" s="149"/>
      <c r="AG108" s="149"/>
      <c r="AH108" s="149"/>
      <c r="AI108" s="149"/>
    </row>
    <row r="109" spans="1:35" ht="24.75" customHeight="1" x14ac:dyDescent="0.25">
      <c r="A109" s="260" t="str">
        <f>+A70</f>
        <v>NON-TEACHING STAFF</v>
      </c>
      <c r="B109" s="16"/>
      <c r="C109" s="74"/>
      <c r="D109" s="74"/>
      <c r="E109" s="100"/>
      <c r="F109" s="19" t="s">
        <v>1</v>
      </c>
      <c r="G109" s="210"/>
      <c r="H109" s="100"/>
      <c r="I109" s="218"/>
      <c r="J109" s="156"/>
      <c r="K109" s="156"/>
      <c r="L109" s="100"/>
      <c r="M109" s="212">
        <v>7</v>
      </c>
      <c r="N109" s="87"/>
      <c r="O109" s="261"/>
      <c r="P109" s="666" t="str">
        <f>+P70</f>
        <v>NON-TEACHING STAFF</v>
      </c>
      <c r="Q109" s="666"/>
      <c r="R109" s="262"/>
      <c r="S109" s="670" t="s">
        <v>1</v>
      </c>
      <c r="T109" s="670"/>
      <c r="U109" s="670"/>
      <c r="V109" s="670"/>
      <c r="W109" s="670"/>
      <c r="X109" s="670"/>
      <c r="Y109" s="670"/>
      <c r="Z109" s="263"/>
      <c r="AA109" s="605" t="s">
        <v>172</v>
      </c>
      <c r="AB109" s="264">
        <v>8</v>
      </c>
      <c r="AC109" s="16"/>
    </row>
    <row r="110" spans="1:35" ht="24.75" customHeight="1" x14ac:dyDescent="0.25">
      <c r="A110" s="30" t="s">
        <v>92</v>
      </c>
      <c r="B110" s="27"/>
      <c r="C110" s="25" t="s">
        <v>3</v>
      </c>
      <c r="D110" s="26" t="s">
        <v>172</v>
      </c>
      <c r="E110" s="27"/>
      <c r="F110" s="27"/>
      <c r="G110" s="28"/>
      <c r="H110" s="29"/>
      <c r="I110" s="27"/>
      <c r="J110" s="26" t="s">
        <v>172</v>
      </c>
      <c r="K110" s="26"/>
      <c r="L110" s="27"/>
      <c r="M110" s="27"/>
      <c r="N110" s="87"/>
      <c r="O110" s="266"/>
      <c r="P110" s="267"/>
      <c r="Q110" s="268"/>
      <c r="R110" s="268"/>
      <c r="S110" s="269"/>
      <c r="T110" s="269"/>
      <c r="U110" s="269"/>
      <c r="V110" s="269"/>
      <c r="W110" s="268"/>
      <c r="X110" s="268"/>
      <c r="Y110" s="268"/>
      <c r="Z110" s="270"/>
      <c r="AA110" s="618"/>
      <c r="AB110" s="271"/>
      <c r="AC110" s="16"/>
    </row>
    <row r="111" spans="1:35" ht="24.75" customHeight="1" x14ac:dyDescent="0.25">
      <c r="A111" s="32"/>
      <c r="B111" s="33"/>
      <c r="C111" s="32"/>
      <c r="D111" s="34"/>
      <c r="E111" s="32"/>
      <c r="F111" s="34"/>
      <c r="G111" s="35" t="s">
        <v>163</v>
      </c>
      <c r="H111" s="37"/>
      <c r="I111" s="34"/>
      <c r="J111" s="38"/>
      <c r="K111" s="38"/>
      <c r="L111" s="40"/>
      <c r="M111" s="37" t="s">
        <v>4</v>
      </c>
      <c r="N111" s="48"/>
      <c r="O111" s="272"/>
      <c r="P111" s="273"/>
      <c r="Q111" s="272"/>
      <c r="R111" s="274"/>
      <c r="S111" s="275"/>
      <c r="T111" s="43" t="s">
        <v>5</v>
      </c>
      <c r="U111" s="39" t="s">
        <v>152</v>
      </c>
      <c r="V111" s="43" t="s">
        <v>150</v>
      </c>
      <c r="W111" s="662"/>
      <c r="X111" s="663"/>
      <c r="Y111" s="272"/>
      <c r="Z111" s="272"/>
      <c r="AA111" s="619" t="s">
        <v>6</v>
      </c>
      <c r="AB111" s="272" t="s">
        <v>7</v>
      </c>
    </row>
    <row r="112" spans="1:35" ht="24.75" customHeight="1" x14ac:dyDescent="0.25">
      <c r="A112" s="36" t="s">
        <v>8</v>
      </c>
      <c r="B112" s="47"/>
      <c r="C112" s="36"/>
      <c r="D112" s="47" t="s">
        <v>9</v>
      </c>
      <c r="E112" s="36" t="s">
        <v>10</v>
      </c>
      <c r="F112" s="48" t="s">
        <v>11</v>
      </c>
      <c r="G112" s="36" t="s">
        <v>12</v>
      </c>
      <c r="H112" s="36" t="s">
        <v>13</v>
      </c>
      <c r="I112" s="48"/>
      <c r="J112" s="49" t="s">
        <v>14</v>
      </c>
      <c r="K112" s="49"/>
      <c r="L112" s="50" t="s">
        <v>15</v>
      </c>
      <c r="M112" s="44"/>
      <c r="N112" s="48"/>
      <c r="O112" s="276" t="s">
        <v>8</v>
      </c>
      <c r="P112" s="277"/>
      <c r="Q112" s="276" t="s">
        <v>16</v>
      </c>
      <c r="R112" s="278" t="s">
        <v>17</v>
      </c>
      <c r="S112" s="279" t="s">
        <v>18</v>
      </c>
      <c r="T112" s="280" t="s">
        <v>19</v>
      </c>
      <c r="U112" s="64"/>
      <c r="V112" s="52" t="s">
        <v>148</v>
      </c>
      <c r="W112" s="664" t="s">
        <v>20</v>
      </c>
      <c r="X112" s="665"/>
      <c r="Y112" s="276" t="s">
        <v>21</v>
      </c>
      <c r="Z112" s="276" t="s">
        <v>22</v>
      </c>
      <c r="AA112" s="620"/>
      <c r="AB112" s="281"/>
    </row>
    <row r="113" spans="1:36" ht="24.75" customHeight="1" x14ac:dyDescent="0.25">
      <c r="A113" s="54" t="s">
        <v>23</v>
      </c>
      <c r="B113" s="214" t="s">
        <v>24</v>
      </c>
      <c r="C113" s="54" t="s">
        <v>25</v>
      </c>
      <c r="D113" s="55" t="s">
        <v>26</v>
      </c>
      <c r="E113" s="54" t="s">
        <v>11</v>
      </c>
      <c r="F113" s="56"/>
      <c r="G113" s="57">
        <v>1.36</v>
      </c>
      <c r="H113" s="58">
        <v>0.3</v>
      </c>
      <c r="I113" s="59" t="s">
        <v>27</v>
      </c>
      <c r="J113" s="60" t="s">
        <v>28</v>
      </c>
      <c r="K113" s="60"/>
      <c r="L113" s="40"/>
      <c r="M113" s="61" t="s">
        <v>29</v>
      </c>
      <c r="N113" s="48"/>
      <c r="O113" s="282" t="s">
        <v>23</v>
      </c>
      <c r="P113" s="283" t="s">
        <v>30</v>
      </c>
      <c r="Q113" s="282" t="s">
        <v>31</v>
      </c>
      <c r="R113" s="284" t="s">
        <v>32</v>
      </c>
      <c r="S113" s="285"/>
      <c r="T113" s="64" t="s">
        <v>33</v>
      </c>
      <c r="U113" s="64"/>
      <c r="V113" s="602" t="s">
        <v>189</v>
      </c>
      <c r="W113" s="652" t="s">
        <v>34</v>
      </c>
      <c r="X113" s="653"/>
      <c r="Y113" s="282" t="s">
        <v>151</v>
      </c>
      <c r="Z113" s="286" t="s">
        <v>35</v>
      </c>
      <c r="AA113" s="621"/>
      <c r="AB113" s="287"/>
    </row>
    <row r="114" spans="1:36" s="18" customFormat="1" ht="24.75" customHeight="1" x14ac:dyDescent="0.25">
      <c r="A114" s="434">
        <v>1</v>
      </c>
      <c r="B114" s="69">
        <v>2</v>
      </c>
      <c r="C114" s="434">
        <v>3</v>
      </c>
      <c r="D114" s="77">
        <v>4</v>
      </c>
      <c r="E114" s="434">
        <v>5</v>
      </c>
      <c r="F114" s="76">
        <v>6</v>
      </c>
      <c r="G114" s="434">
        <v>7</v>
      </c>
      <c r="H114" s="434">
        <v>8</v>
      </c>
      <c r="I114" s="434">
        <v>9</v>
      </c>
      <c r="J114" s="72">
        <v>10</v>
      </c>
      <c r="K114" s="72"/>
      <c r="L114" s="434">
        <v>11</v>
      </c>
      <c r="M114" s="73">
        <v>12</v>
      </c>
      <c r="N114" s="527"/>
      <c r="O114" s="434"/>
      <c r="P114" s="73">
        <v>13</v>
      </c>
      <c r="Q114" s="434">
        <v>14</v>
      </c>
      <c r="R114" s="434">
        <v>15</v>
      </c>
      <c r="S114" s="75">
        <v>16</v>
      </c>
      <c r="T114" s="75">
        <v>17</v>
      </c>
      <c r="U114" s="75">
        <v>18</v>
      </c>
      <c r="V114" s="75">
        <v>19</v>
      </c>
      <c r="W114" s="648">
        <v>20</v>
      </c>
      <c r="X114" s="649"/>
      <c r="Y114" s="78">
        <v>21</v>
      </c>
      <c r="Z114" s="79">
        <v>22</v>
      </c>
      <c r="AA114" s="11">
        <v>23</v>
      </c>
      <c r="AB114" s="434">
        <v>24</v>
      </c>
      <c r="AC114" s="434">
        <v>26</v>
      </c>
      <c r="AD114" s="434">
        <v>27</v>
      </c>
    </row>
    <row r="115" spans="1:36" s="296" customFormat="1" ht="24.75" customHeight="1" x14ac:dyDescent="0.25">
      <c r="A115" s="288"/>
      <c r="B115" s="288" t="s">
        <v>93</v>
      </c>
      <c r="C115" s="288"/>
      <c r="D115" s="289"/>
      <c r="E115" s="162">
        <f t="shared" ref="E115:M115" si="12">+E98</f>
        <v>90250</v>
      </c>
      <c r="F115" s="162">
        <f t="shared" si="12"/>
        <v>19600</v>
      </c>
      <c r="G115" s="162">
        <f t="shared" si="12"/>
        <v>149396</v>
      </c>
      <c r="H115" s="162">
        <f t="shared" si="12"/>
        <v>33381</v>
      </c>
      <c r="I115" s="162">
        <f t="shared" si="12"/>
        <v>2100</v>
      </c>
      <c r="J115" s="163">
        <f t="shared" si="12"/>
        <v>2542</v>
      </c>
      <c r="K115" s="163">
        <f t="shared" si="12"/>
        <v>0</v>
      </c>
      <c r="L115" s="162">
        <f t="shared" si="12"/>
        <v>0</v>
      </c>
      <c r="M115" s="162">
        <f t="shared" si="12"/>
        <v>297269</v>
      </c>
      <c r="N115" s="290"/>
      <c r="O115" s="291"/>
      <c r="P115" s="292">
        <f t="shared" ref="P115:Z115" si="13">+P98</f>
        <v>19400</v>
      </c>
      <c r="Q115" s="292">
        <f t="shared" si="13"/>
        <v>2971</v>
      </c>
      <c r="R115" s="292">
        <f t="shared" si="13"/>
        <v>7797</v>
      </c>
      <c r="S115" s="293">
        <f t="shared" si="13"/>
        <v>1400</v>
      </c>
      <c r="T115" s="293">
        <f t="shared" si="13"/>
        <v>31000</v>
      </c>
      <c r="U115" s="293">
        <f t="shared" si="13"/>
        <v>0</v>
      </c>
      <c r="V115" s="293">
        <f t="shared" si="13"/>
        <v>1693</v>
      </c>
      <c r="W115" s="293">
        <f t="shared" si="13"/>
        <v>0</v>
      </c>
      <c r="X115" s="293">
        <f t="shared" si="13"/>
        <v>10000</v>
      </c>
      <c r="Y115" s="294">
        <f t="shared" si="13"/>
        <v>74261</v>
      </c>
      <c r="Z115" s="292">
        <f t="shared" si="13"/>
        <v>223008</v>
      </c>
      <c r="AA115" s="622"/>
      <c r="AB115" s="295"/>
    </row>
    <row r="116" spans="1:36" ht="24.75" customHeight="1" x14ac:dyDescent="0.25">
      <c r="A116" s="73">
        <v>8</v>
      </c>
      <c r="B116" s="216" t="s">
        <v>94</v>
      </c>
      <c r="C116" s="83" t="s">
        <v>95</v>
      </c>
      <c r="D116" s="85">
        <v>43282</v>
      </c>
      <c r="E116" s="86">
        <v>12390</v>
      </c>
      <c r="F116" s="86">
        <v>2100</v>
      </c>
      <c r="G116" s="86">
        <f>ROUND((E116+F116)*136%,0)</f>
        <v>19706</v>
      </c>
      <c r="H116" s="90">
        <f>ROUND((E116+F116)*30%,0)</f>
        <v>4347</v>
      </c>
      <c r="I116" s="90">
        <f>IF(E116+F116&gt;5999,300,IF(E116+F116&gt;4499,200,IF(E116+F116&gt;2999,125,IF(E116+F116&gt;0,100))))</f>
        <v>300</v>
      </c>
      <c r="J116" s="6">
        <f>ROUND(400/31*21,0)</f>
        <v>271</v>
      </c>
      <c r="K116" s="88"/>
      <c r="L116" s="297"/>
      <c r="M116" s="86">
        <f>SUM(E116:L118)</f>
        <v>39148</v>
      </c>
      <c r="N116" s="87"/>
      <c r="O116" s="298">
        <f>+A116</f>
        <v>8</v>
      </c>
      <c r="P116" s="299">
        <v>4000</v>
      </c>
      <c r="Q116" s="299">
        <v>0</v>
      </c>
      <c r="R116" s="300">
        <v>1021</v>
      </c>
      <c r="S116" s="91">
        <v>200</v>
      </c>
      <c r="T116" s="301"/>
      <c r="U116" s="302"/>
      <c r="V116" s="303"/>
      <c r="W116" s="600" t="s">
        <v>174</v>
      </c>
      <c r="X116" s="93">
        <v>2000</v>
      </c>
      <c r="Y116" s="304">
        <f>SUM(P116:X118)</f>
        <v>7221</v>
      </c>
      <c r="Z116" s="305">
        <f>ROUND(M116-Y116,0)</f>
        <v>31927</v>
      </c>
      <c r="AA116" s="613" t="s">
        <v>154</v>
      </c>
      <c r="AB116" s="287"/>
    </row>
    <row r="117" spans="1:36" ht="24.75" customHeight="1" x14ac:dyDescent="0.25">
      <c r="A117" s="84"/>
      <c r="B117" s="216" t="s">
        <v>78</v>
      </c>
      <c r="C117" s="83"/>
      <c r="D117" s="226"/>
      <c r="E117" s="86"/>
      <c r="F117" s="86"/>
      <c r="G117" s="86"/>
      <c r="H117" s="97"/>
      <c r="I117" s="87"/>
      <c r="J117" s="88"/>
      <c r="K117" s="88"/>
      <c r="L117" s="98">
        <f>ROUND(50/31*21,0)</f>
        <v>34</v>
      </c>
      <c r="M117" s="99"/>
      <c r="N117" s="100"/>
      <c r="O117" s="306"/>
      <c r="P117" s="299"/>
      <c r="Q117" s="307"/>
      <c r="R117" s="308"/>
      <c r="S117" s="301"/>
      <c r="T117" s="301"/>
      <c r="U117" s="301"/>
      <c r="V117" s="303"/>
      <c r="W117" s="309"/>
      <c r="X117" s="310"/>
      <c r="Y117" s="299"/>
      <c r="Z117" s="299"/>
      <c r="AA117" s="623" t="s">
        <v>158</v>
      </c>
      <c r="AB117" s="306"/>
    </row>
    <row r="118" spans="1:36" ht="24.75" customHeight="1" x14ac:dyDescent="0.25">
      <c r="A118" s="102"/>
      <c r="B118" s="223" t="s">
        <v>83</v>
      </c>
      <c r="C118" s="79"/>
      <c r="D118" s="103"/>
      <c r="E118" s="104"/>
      <c r="F118" s="104"/>
      <c r="G118" s="104"/>
      <c r="H118" s="104"/>
      <c r="I118" s="117"/>
      <c r="J118" s="118"/>
      <c r="K118" s="118"/>
      <c r="L118" s="311"/>
      <c r="M118" s="109"/>
      <c r="N118" s="100"/>
      <c r="O118" s="312"/>
      <c r="P118" s="313"/>
      <c r="Q118" s="314"/>
      <c r="R118" s="315"/>
      <c r="S118" s="316"/>
      <c r="T118" s="316"/>
      <c r="U118" s="316"/>
      <c r="V118" s="317"/>
      <c r="W118" s="318"/>
      <c r="X118" s="315"/>
      <c r="Y118" s="313"/>
      <c r="Z118" s="313"/>
      <c r="AA118" s="621"/>
      <c r="AB118" s="312"/>
    </row>
    <row r="119" spans="1:36" ht="24.75" customHeight="1" x14ac:dyDescent="0.25">
      <c r="A119" s="73">
        <v>9</v>
      </c>
      <c r="B119" s="216" t="s">
        <v>96</v>
      </c>
      <c r="C119" s="83" t="s">
        <v>95</v>
      </c>
      <c r="D119" s="85">
        <v>43282</v>
      </c>
      <c r="E119" s="86">
        <v>6110</v>
      </c>
      <c r="F119" s="86">
        <v>1900</v>
      </c>
      <c r="G119" s="86">
        <f>ROUND((E119+F119)*136%,0)</f>
        <v>10894</v>
      </c>
      <c r="H119" s="86">
        <f>ROUND((E119+F119)*30%,0)</f>
        <v>2403</v>
      </c>
      <c r="I119" s="87">
        <v>200</v>
      </c>
      <c r="J119" s="6">
        <f>ROUND(400/31*21,0)</f>
        <v>271</v>
      </c>
      <c r="K119" s="88"/>
      <c r="L119" s="297"/>
      <c r="M119" s="90">
        <f>SUM(E119:L121)</f>
        <v>21812</v>
      </c>
      <c r="N119" s="87"/>
      <c r="O119" s="298">
        <f>+A119</f>
        <v>9</v>
      </c>
      <c r="P119" s="299">
        <v>0</v>
      </c>
      <c r="Q119" s="299"/>
      <c r="R119" s="300"/>
      <c r="S119" s="91">
        <v>200</v>
      </c>
      <c r="T119" s="301">
        <v>7060</v>
      </c>
      <c r="U119" s="301"/>
      <c r="V119" s="303">
        <f>29+1702+1040</f>
        <v>2771</v>
      </c>
      <c r="W119" s="600" t="s">
        <v>174</v>
      </c>
      <c r="X119" s="93"/>
      <c r="Y119" s="304">
        <f>SUM(P119:X121)</f>
        <v>10031</v>
      </c>
      <c r="Z119" s="305">
        <f>ROUND(M119-Y119,0)</f>
        <v>11781</v>
      </c>
      <c r="AA119" s="613" t="s">
        <v>154</v>
      </c>
      <c r="AB119" s="306"/>
    </row>
    <row r="120" spans="1:36" ht="24.75" customHeight="1" x14ac:dyDescent="0.25">
      <c r="A120" s="83"/>
      <c r="B120" s="216" t="s">
        <v>78</v>
      </c>
      <c r="C120" s="83"/>
      <c r="D120" s="226"/>
      <c r="E120" s="86"/>
      <c r="F120" s="86"/>
      <c r="G120" s="86"/>
      <c r="H120" s="86"/>
      <c r="I120" s="86"/>
      <c r="J120" s="88"/>
      <c r="K120" s="88"/>
      <c r="L120" s="98">
        <f>ROUND(50/31*21,0)</f>
        <v>34</v>
      </c>
      <c r="M120" s="99"/>
      <c r="N120" s="100"/>
      <c r="O120" s="319"/>
      <c r="P120" s="299"/>
      <c r="Q120" s="299"/>
      <c r="R120" s="310"/>
      <c r="S120" s="320"/>
      <c r="T120" s="320"/>
      <c r="U120" s="320"/>
      <c r="V120" s="321"/>
      <c r="W120" s="322"/>
      <c r="X120" s="299"/>
      <c r="Y120" s="299"/>
      <c r="Z120" s="308"/>
      <c r="AA120" s="623" t="s">
        <v>158</v>
      </c>
      <c r="AB120" s="306"/>
    </row>
    <row r="121" spans="1:36" ht="24.75" customHeight="1" x14ac:dyDescent="0.25">
      <c r="A121" s="79"/>
      <c r="B121" s="223" t="s">
        <v>97</v>
      </c>
      <c r="C121" s="79"/>
      <c r="D121" s="103"/>
      <c r="E121" s="104"/>
      <c r="F121" s="104"/>
      <c r="G121" s="104"/>
      <c r="H121" s="104"/>
      <c r="I121" s="104"/>
      <c r="J121" s="106"/>
      <c r="K121" s="106"/>
      <c r="L121" s="323"/>
      <c r="M121" s="99"/>
      <c r="N121" s="100"/>
      <c r="O121" s="324"/>
      <c r="P121" s="313"/>
      <c r="Q121" s="313"/>
      <c r="R121" s="313"/>
      <c r="S121" s="325"/>
      <c r="T121" s="326"/>
      <c r="U121" s="326"/>
      <c r="V121" s="327"/>
      <c r="W121" s="328"/>
      <c r="X121" s="313"/>
      <c r="Y121" s="299"/>
      <c r="Z121" s="308"/>
      <c r="AA121" s="621"/>
      <c r="AB121" s="312"/>
    </row>
    <row r="122" spans="1:36" ht="24.75" customHeight="1" x14ac:dyDescent="0.25">
      <c r="A122" s="83">
        <v>10</v>
      </c>
      <c r="B122" s="216" t="s">
        <v>98</v>
      </c>
      <c r="C122" s="83" t="s">
        <v>95</v>
      </c>
      <c r="D122" s="85">
        <v>43282</v>
      </c>
      <c r="E122" s="86">
        <v>6110</v>
      </c>
      <c r="F122" s="86">
        <v>1900</v>
      </c>
      <c r="G122" s="86">
        <f>ROUND((E122+F122)*136%,0)</f>
        <v>10894</v>
      </c>
      <c r="H122" s="86">
        <f>ROUND((E122+F122)*30%,0)</f>
        <v>2403</v>
      </c>
      <c r="I122" s="86">
        <v>200</v>
      </c>
      <c r="J122" s="6">
        <f>ROUND(400/31*21,0)</f>
        <v>271</v>
      </c>
      <c r="K122" s="88"/>
      <c r="L122" s="329"/>
      <c r="M122" s="90">
        <f>SUM(E122:L124)</f>
        <v>21812</v>
      </c>
      <c r="N122" s="87"/>
      <c r="O122" s="298">
        <f>+A122</f>
        <v>10</v>
      </c>
      <c r="P122" s="299">
        <v>0</v>
      </c>
      <c r="Q122" s="299"/>
      <c r="R122" s="310">
        <v>0</v>
      </c>
      <c r="S122" s="91">
        <v>200</v>
      </c>
      <c r="T122" s="301">
        <v>4710</v>
      </c>
      <c r="U122" s="301"/>
      <c r="V122" s="303">
        <f>29+1702+1040</f>
        <v>2771</v>
      </c>
      <c r="W122" s="600" t="s">
        <v>174</v>
      </c>
      <c r="X122" s="93">
        <v>2000</v>
      </c>
      <c r="Y122" s="304">
        <f>SUM(P122:X124)</f>
        <v>9681</v>
      </c>
      <c r="Z122" s="305">
        <f>ROUND(M122-Y122,0)</f>
        <v>12131</v>
      </c>
      <c r="AA122" s="613" t="s">
        <v>154</v>
      </c>
      <c r="AB122" s="287"/>
    </row>
    <row r="123" spans="1:36" ht="24.75" customHeight="1" x14ac:dyDescent="0.25">
      <c r="A123" s="83"/>
      <c r="B123" s="216" t="s">
        <v>78</v>
      </c>
      <c r="C123" s="83"/>
      <c r="D123" s="226"/>
      <c r="E123" s="86"/>
      <c r="F123" s="86"/>
      <c r="G123" s="86"/>
      <c r="H123" s="86"/>
      <c r="I123" s="116"/>
      <c r="J123" s="131"/>
      <c r="K123" s="131"/>
      <c r="L123" s="98">
        <f>ROUND(50/31*21,0)</f>
        <v>34</v>
      </c>
      <c r="M123" s="99"/>
      <c r="N123" s="100"/>
      <c r="O123" s="319"/>
      <c r="P123" s="299"/>
      <c r="Q123" s="299"/>
      <c r="R123" s="310"/>
      <c r="S123" s="330"/>
      <c r="T123" s="330"/>
      <c r="U123" s="330"/>
      <c r="V123" s="330"/>
      <c r="W123" s="331"/>
      <c r="X123" s="310"/>
      <c r="Y123" s="299"/>
      <c r="Z123" s="308"/>
      <c r="AA123" s="623" t="s">
        <v>158</v>
      </c>
      <c r="AB123" s="332"/>
    </row>
    <row r="124" spans="1:36" ht="24.75" customHeight="1" x14ac:dyDescent="0.25">
      <c r="A124" s="79"/>
      <c r="B124" s="102" t="s">
        <v>97</v>
      </c>
      <c r="C124" s="79"/>
      <c r="D124" s="79"/>
      <c r="E124" s="104"/>
      <c r="F124" s="104"/>
      <c r="G124" s="104"/>
      <c r="H124" s="104"/>
      <c r="I124" s="117"/>
      <c r="J124" s="118"/>
      <c r="K124" s="333"/>
      <c r="L124" s="311"/>
      <c r="M124" s="109"/>
      <c r="N124" s="100"/>
      <c r="O124" s="324"/>
      <c r="P124" s="299"/>
      <c r="Q124" s="313"/>
      <c r="R124" s="313"/>
      <c r="S124" s="316"/>
      <c r="T124" s="334"/>
      <c r="U124" s="334"/>
      <c r="V124" s="334"/>
      <c r="W124" s="331"/>
      <c r="X124" s="313"/>
      <c r="Y124" s="313"/>
      <c r="Z124" s="313"/>
      <c r="AA124" s="621"/>
      <c r="AB124" s="335"/>
      <c r="AC124" s="16"/>
      <c r="AD124" s="16"/>
      <c r="AE124" s="16"/>
      <c r="AF124" s="16"/>
      <c r="AG124" s="16"/>
      <c r="AH124" s="16"/>
      <c r="AI124" s="16"/>
      <c r="AJ124" s="16"/>
    </row>
    <row r="125" spans="1:36" s="13" customFormat="1" ht="24.75" customHeight="1" x14ac:dyDescent="0.25">
      <c r="A125" s="336">
        <v>11</v>
      </c>
      <c r="B125" s="84" t="s">
        <v>99</v>
      </c>
      <c r="C125" s="72" t="s">
        <v>95</v>
      </c>
      <c r="D125" s="85">
        <v>43282</v>
      </c>
      <c r="E125" s="88">
        <f>ROUND(9500/31*29,0)</f>
        <v>8887</v>
      </c>
      <c r="F125" s="88">
        <f>ROUND(1600/31*29,0)</f>
        <v>1497</v>
      </c>
      <c r="G125" s="86">
        <f>ROUND((E125+F125)*136%,0)</f>
        <v>14122</v>
      </c>
      <c r="H125" s="86">
        <f>ROUND((D126+D127)*30%,0)</f>
        <v>3330</v>
      </c>
      <c r="I125" s="88">
        <f>ROUND(200/31*29,0)</f>
        <v>187</v>
      </c>
      <c r="J125" s="6">
        <f>ROUND(400/31*19,0)</f>
        <v>245</v>
      </c>
      <c r="K125" s="215"/>
      <c r="L125" s="297"/>
      <c r="M125" s="90">
        <f>SUM(E125:L127)</f>
        <v>28299</v>
      </c>
      <c r="N125" s="89"/>
      <c r="O125" s="337">
        <f>+A125</f>
        <v>11</v>
      </c>
      <c r="P125" s="302">
        <v>2500</v>
      </c>
      <c r="Q125" s="299">
        <v>106</v>
      </c>
      <c r="R125" s="338" t="s">
        <v>40</v>
      </c>
      <c r="S125" s="91">
        <v>200</v>
      </c>
      <c r="T125" s="302"/>
      <c r="U125" s="302"/>
      <c r="V125" s="302"/>
      <c r="W125" s="600" t="s">
        <v>174</v>
      </c>
      <c r="X125" s="93">
        <v>2000</v>
      </c>
      <c r="Y125" s="304">
        <f>SUM(P125:X127)</f>
        <v>4806</v>
      </c>
      <c r="Z125" s="339">
        <f>ROUND(M125-Y125,0)</f>
        <v>23493</v>
      </c>
      <c r="AA125" s="613" t="s">
        <v>154</v>
      </c>
      <c r="AB125" s="340"/>
    </row>
    <row r="126" spans="1:36" s="13" customFormat="1" ht="24.75" customHeight="1" x14ac:dyDescent="0.25">
      <c r="A126" s="49"/>
      <c r="B126" s="232" t="s">
        <v>100</v>
      </c>
      <c r="C126" s="341"/>
      <c r="D126" s="341">
        <v>9500</v>
      </c>
      <c r="E126" s="93"/>
      <c r="F126" s="93"/>
      <c r="G126" s="86"/>
      <c r="H126" s="86"/>
      <c r="I126" s="86"/>
      <c r="J126" s="88"/>
      <c r="K126" s="88"/>
      <c r="L126" s="98">
        <f>ROUND(50/31*19,0)</f>
        <v>31</v>
      </c>
      <c r="M126" s="99"/>
      <c r="N126" s="342"/>
      <c r="O126" s="279"/>
      <c r="P126" s="301"/>
      <c r="Q126" s="310"/>
      <c r="R126" s="343"/>
      <c r="S126" s="320"/>
      <c r="T126" s="320"/>
      <c r="U126" s="320"/>
      <c r="V126" s="320"/>
      <c r="W126" s="334"/>
      <c r="X126" s="301"/>
      <c r="Y126" s="301"/>
      <c r="Z126" s="303"/>
      <c r="AA126" s="623" t="s">
        <v>158</v>
      </c>
      <c r="AB126" s="340"/>
    </row>
    <row r="127" spans="1:36" s="13" customFormat="1" ht="24.75" customHeight="1" x14ac:dyDescent="0.25">
      <c r="A127" s="60"/>
      <c r="B127" s="63" t="s">
        <v>101</v>
      </c>
      <c r="C127" s="344"/>
      <c r="D127" s="344">
        <v>1600</v>
      </c>
      <c r="E127" s="104"/>
      <c r="F127" s="185"/>
      <c r="G127" s="104"/>
      <c r="H127" s="104"/>
      <c r="I127" s="104"/>
      <c r="J127" s="106"/>
      <c r="K127" s="106"/>
      <c r="L127" s="323"/>
      <c r="M127" s="99"/>
      <c r="N127" s="342"/>
      <c r="O127" s="345"/>
      <c r="P127" s="346"/>
      <c r="Q127" s="313"/>
      <c r="R127" s="301"/>
      <c r="S127" s="326"/>
      <c r="T127" s="326"/>
      <c r="U127" s="326"/>
      <c r="V127" s="326"/>
      <c r="W127" s="334"/>
      <c r="X127" s="346"/>
      <c r="Y127" s="346"/>
      <c r="Z127" s="346"/>
      <c r="AA127" s="621" t="s">
        <v>183</v>
      </c>
      <c r="AB127" s="285"/>
    </row>
    <row r="128" spans="1:36" ht="24.75" customHeight="1" x14ac:dyDescent="0.25">
      <c r="A128" s="73">
        <v>12</v>
      </c>
      <c r="B128" s="125" t="s">
        <v>102</v>
      </c>
      <c r="C128" s="73" t="s">
        <v>95</v>
      </c>
      <c r="D128" s="85">
        <v>43282</v>
      </c>
      <c r="E128" s="90">
        <v>9680</v>
      </c>
      <c r="F128" s="181">
        <v>1600</v>
      </c>
      <c r="G128" s="86">
        <f>ROUND((E128+F128)*136%,0)</f>
        <v>15341</v>
      </c>
      <c r="H128" s="93">
        <f>ROUND((E128+F128)*30%,0)</f>
        <v>3384</v>
      </c>
      <c r="I128" s="90">
        <v>300</v>
      </c>
      <c r="J128" s="6">
        <f>ROUND(400/31*21,0)</f>
        <v>271</v>
      </c>
      <c r="K128" s="88"/>
      <c r="L128" s="177"/>
      <c r="M128" s="90">
        <f>SUM(E128:L130)</f>
        <v>30608</v>
      </c>
      <c r="N128" s="87"/>
      <c r="O128" s="73">
        <f>+A128</f>
        <v>12</v>
      </c>
      <c r="P128" s="90">
        <v>2000</v>
      </c>
      <c r="Q128" s="86">
        <v>66</v>
      </c>
      <c r="R128" s="93">
        <f>355+408+144</f>
        <v>907</v>
      </c>
      <c r="S128" s="91">
        <v>200</v>
      </c>
      <c r="T128" s="91"/>
      <c r="U128" s="91"/>
      <c r="V128" s="91"/>
      <c r="W128" s="600" t="s">
        <v>174</v>
      </c>
      <c r="X128" s="93">
        <v>2000</v>
      </c>
      <c r="Y128" s="215">
        <f>SUM(P128:X130)</f>
        <v>5173</v>
      </c>
      <c r="Z128" s="94">
        <f>ROUND(M128-Y128,0)</f>
        <v>25435</v>
      </c>
      <c r="AA128" s="613" t="s">
        <v>154</v>
      </c>
      <c r="AB128" s="84"/>
    </row>
    <row r="129" spans="1:30" ht="24.75" customHeight="1" x14ac:dyDescent="0.25">
      <c r="A129" s="83"/>
      <c r="B129" s="216" t="s">
        <v>100</v>
      </c>
      <c r="C129" s="347"/>
      <c r="D129" s="226"/>
      <c r="E129" s="93"/>
      <c r="F129" s="170"/>
      <c r="G129" s="86"/>
      <c r="H129" s="93"/>
      <c r="I129" s="86"/>
      <c r="J129" s="167"/>
      <c r="K129" s="167"/>
      <c r="L129" s="98">
        <f>ROUND(50/31*20,0)</f>
        <v>32</v>
      </c>
      <c r="M129" s="99"/>
      <c r="N129" s="99"/>
      <c r="O129" s="83"/>
      <c r="P129" s="86"/>
      <c r="Q129" s="99"/>
      <c r="R129" s="93"/>
      <c r="S129" s="88"/>
      <c r="T129" s="88"/>
      <c r="U129" s="88"/>
      <c r="V129" s="88"/>
      <c r="W129" s="99"/>
      <c r="X129" s="86"/>
      <c r="Y129" s="86"/>
      <c r="Z129" s="86"/>
      <c r="AA129" s="623" t="s">
        <v>184</v>
      </c>
      <c r="AB129" s="84"/>
    </row>
    <row r="130" spans="1:30" ht="24.75" customHeight="1" x14ac:dyDescent="0.25">
      <c r="A130" s="79"/>
      <c r="B130" s="223" t="s">
        <v>101</v>
      </c>
      <c r="C130" s="79"/>
      <c r="D130" s="78"/>
      <c r="E130" s="112"/>
      <c r="F130" s="180"/>
      <c r="G130" s="104"/>
      <c r="H130" s="112"/>
      <c r="I130" s="104"/>
      <c r="J130" s="171"/>
      <c r="K130" s="171"/>
      <c r="L130" s="323"/>
      <c r="M130" s="109"/>
      <c r="N130" s="99"/>
      <c r="O130" s="79"/>
      <c r="P130" s="104"/>
      <c r="Q130" s="109"/>
      <c r="R130" s="104"/>
      <c r="S130" s="173"/>
      <c r="T130" s="173"/>
      <c r="U130" s="173"/>
      <c r="V130" s="173"/>
      <c r="W130" s="109"/>
      <c r="X130" s="104"/>
      <c r="Y130" s="104"/>
      <c r="Z130" s="104"/>
      <c r="AA130" s="621"/>
      <c r="AB130" s="102"/>
    </row>
    <row r="131" spans="1:30" s="146" customFormat="1" ht="24.75" customHeight="1" x14ac:dyDescent="0.25">
      <c r="A131" s="348"/>
      <c r="B131" s="138" t="s">
        <v>4</v>
      </c>
      <c r="C131" s="349"/>
      <c r="D131" s="348"/>
      <c r="E131" s="140">
        <f t="shared" ref="E131:M131" si="14">ROUND(SUM(E115:E130),0)</f>
        <v>133427</v>
      </c>
      <c r="F131" s="140">
        <f t="shared" si="14"/>
        <v>28597</v>
      </c>
      <c r="G131" s="140">
        <f t="shared" si="14"/>
        <v>220353</v>
      </c>
      <c r="H131" s="140">
        <f t="shared" si="14"/>
        <v>49248</v>
      </c>
      <c r="I131" s="140">
        <f t="shared" si="14"/>
        <v>3287</v>
      </c>
      <c r="J131" s="141">
        <f t="shared" si="14"/>
        <v>3871</v>
      </c>
      <c r="K131" s="141">
        <f t="shared" si="14"/>
        <v>0</v>
      </c>
      <c r="L131" s="140">
        <f t="shared" si="14"/>
        <v>165</v>
      </c>
      <c r="M131" s="140">
        <f t="shared" si="14"/>
        <v>438948</v>
      </c>
      <c r="N131" s="350"/>
      <c r="O131" s="351"/>
      <c r="P131" s="352">
        <f t="shared" ref="P131:Z131" si="15">ROUND(SUM(P115:P130),0)</f>
        <v>27900</v>
      </c>
      <c r="Q131" s="352">
        <f t="shared" si="15"/>
        <v>3143</v>
      </c>
      <c r="R131" s="352">
        <f t="shared" si="15"/>
        <v>9725</v>
      </c>
      <c r="S131" s="353">
        <f t="shared" si="15"/>
        <v>2400</v>
      </c>
      <c r="T131" s="353">
        <f t="shared" si="15"/>
        <v>42770</v>
      </c>
      <c r="U131" s="353">
        <f t="shared" si="15"/>
        <v>0</v>
      </c>
      <c r="V131" s="353">
        <f t="shared" si="15"/>
        <v>7235</v>
      </c>
      <c r="W131" s="352">
        <f t="shared" si="15"/>
        <v>0</v>
      </c>
      <c r="X131" s="352">
        <f t="shared" si="15"/>
        <v>18000</v>
      </c>
      <c r="Y131" s="352">
        <f t="shared" si="15"/>
        <v>111173</v>
      </c>
      <c r="Z131" s="352">
        <f t="shared" si="15"/>
        <v>327775</v>
      </c>
      <c r="AA131" s="624"/>
      <c r="AB131" s="352"/>
    </row>
    <row r="132" spans="1:30" ht="24.75" customHeight="1" x14ac:dyDescent="0.25">
      <c r="A132" s="16"/>
      <c r="B132" s="651"/>
      <c r="C132" s="651"/>
      <c r="D132" s="651"/>
      <c r="E132" s="651"/>
      <c r="F132" s="651"/>
      <c r="G132" s="651"/>
      <c r="H132" s="651"/>
      <c r="I132" s="651"/>
      <c r="J132" s="354"/>
      <c r="K132" s="89"/>
      <c r="L132" s="87"/>
      <c r="M132" s="355"/>
      <c r="N132" s="87"/>
      <c r="O132" s="271"/>
      <c r="P132" s="671"/>
      <c r="Q132" s="671"/>
      <c r="R132" s="671"/>
      <c r="S132" s="671"/>
      <c r="T132" s="671"/>
      <c r="U132" s="671"/>
      <c r="V132" s="671"/>
      <c r="W132" s="671"/>
      <c r="X132" s="671"/>
      <c r="Y132" s="356"/>
      <c r="Z132" s="357"/>
      <c r="AA132" s="625"/>
      <c r="AB132" s="358"/>
      <c r="AC132" s="16"/>
      <c r="AD132" s="16"/>
    </row>
    <row r="133" spans="1:30" ht="24.75" customHeight="1" x14ac:dyDescent="0.25">
      <c r="A133" s="48"/>
      <c r="B133" s="147" t="s">
        <v>56</v>
      </c>
      <c r="C133" s="359"/>
      <c r="D133" s="48"/>
      <c r="E133" s="87"/>
      <c r="F133" s="212"/>
      <c r="G133" s="212"/>
      <c r="H133" s="212"/>
      <c r="I133" s="212"/>
      <c r="J133" s="360"/>
      <c r="K133" s="360"/>
      <c r="L133" s="212"/>
      <c r="M133" s="212"/>
      <c r="N133" s="212"/>
      <c r="O133" s="278"/>
      <c r="P133" s="264" t="str">
        <f>+B133</f>
        <v>DATE:-</v>
      </c>
      <c r="Q133" s="357"/>
      <c r="R133" s="357"/>
      <c r="S133" s="361"/>
      <c r="T133" s="361"/>
      <c r="U133" s="361"/>
      <c r="V133" s="361"/>
      <c r="W133" s="357"/>
      <c r="X133" s="357"/>
      <c r="Y133" s="357"/>
      <c r="Z133" s="357"/>
      <c r="AA133" s="626"/>
      <c r="AB133" s="357"/>
    </row>
    <row r="134" spans="1:30" ht="24.75" customHeight="1" x14ac:dyDescent="0.25">
      <c r="B134" s="205" t="str">
        <f>+B29</f>
        <v>26/12/2017</v>
      </c>
      <c r="C134" s="206" t="s">
        <v>57</v>
      </c>
      <c r="E134" s="148"/>
      <c r="F134" s="149" t="s">
        <v>58</v>
      </c>
      <c r="H134" s="149"/>
      <c r="I134" s="149"/>
      <c r="J134" s="150" t="s">
        <v>39</v>
      </c>
      <c r="K134" s="150"/>
      <c r="L134" s="100"/>
      <c r="M134" s="100"/>
      <c r="N134" s="100"/>
      <c r="O134" s="268"/>
      <c r="P134" s="205" t="str">
        <f>+P29</f>
        <v>26/12/2017</v>
      </c>
      <c r="Q134" s="268"/>
      <c r="R134" s="362"/>
      <c r="S134" s="363"/>
      <c r="T134" s="363"/>
      <c r="U134" s="363"/>
      <c r="V134" s="363"/>
      <c r="W134" s="362"/>
      <c r="X134" s="362"/>
      <c r="Y134" s="362" t="s">
        <v>59</v>
      </c>
      <c r="Z134" s="364"/>
      <c r="AA134" s="627" t="s">
        <v>39</v>
      </c>
      <c r="AB134" s="268"/>
      <c r="AC134" s="16"/>
    </row>
    <row r="135" spans="1:30" ht="24.75" customHeight="1" x14ac:dyDescent="0.25">
      <c r="B135" s="579" t="s">
        <v>188</v>
      </c>
      <c r="C135" s="48"/>
      <c r="E135" s="148"/>
      <c r="F135" s="149"/>
      <c r="J135" s="150"/>
      <c r="K135" s="150"/>
      <c r="L135" s="100"/>
      <c r="M135" s="100"/>
      <c r="N135" s="100"/>
      <c r="O135" s="153"/>
      <c r="R135" s="149"/>
      <c r="S135" s="150"/>
      <c r="T135" s="150"/>
      <c r="U135" s="150"/>
      <c r="V135" s="150"/>
      <c r="W135" s="149"/>
      <c r="X135" s="149"/>
      <c r="Y135" s="149"/>
      <c r="Z135" s="365"/>
      <c r="AA135" s="617"/>
      <c r="AC135" s="16"/>
    </row>
    <row r="136" spans="1:30" ht="24.75" customHeight="1" x14ac:dyDescent="0.25">
      <c r="B136" s="153"/>
      <c r="C136" s="48"/>
      <c r="E136" s="148"/>
      <c r="F136" s="149"/>
      <c r="H136" s="212"/>
      <c r="J136" s="150"/>
      <c r="K136" s="150"/>
      <c r="M136" s="100"/>
      <c r="N136" s="100"/>
      <c r="P136" s="22"/>
      <c r="R136" s="149"/>
      <c r="S136" s="150"/>
      <c r="T136" s="150"/>
      <c r="U136" s="150"/>
      <c r="V136" s="150"/>
      <c r="W136" s="149"/>
      <c r="X136" s="149"/>
      <c r="Y136" s="149"/>
      <c r="Z136" s="365"/>
      <c r="AA136" s="617"/>
      <c r="AC136" s="16"/>
    </row>
    <row r="137" spans="1:30" ht="24.75" customHeight="1" x14ac:dyDescent="0.25">
      <c r="B137" s="22"/>
      <c r="C137" s="48"/>
      <c r="E137" s="148"/>
      <c r="F137" s="149"/>
      <c r="G137" s="149"/>
      <c r="H137" s="149"/>
      <c r="I137" s="149"/>
      <c r="J137" s="150"/>
      <c r="K137" s="150"/>
      <c r="L137" s="100"/>
      <c r="M137" s="100"/>
      <c r="N137" s="100"/>
      <c r="P137" s="22"/>
      <c r="R137" s="149"/>
      <c r="S137" s="150"/>
      <c r="T137" s="150"/>
      <c r="U137" s="150"/>
      <c r="V137" s="150"/>
      <c r="W137" s="149"/>
      <c r="X137" s="149"/>
      <c r="Y137" s="149"/>
      <c r="Z137" s="365"/>
      <c r="AA137" s="617"/>
      <c r="AC137" s="16"/>
    </row>
    <row r="138" spans="1:30" ht="24.75" customHeight="1" x14ac:dyDescent="0.25">
      <c r="B138" s="22"/>
      <c r="C138" s="48"/>
      <c r="E138" s="148"/>
      <c r="F138" s="149"/>
      <c r="H138" s="149"/>
      <c r="I138" s="149"/>
      <c r="J138" s="150"/>
      <c r="K138" s="150"/>
      <c r="L138" s="100"/>
      <c r="M138" s="100"/>
      <c r="N138" s="100"/>
      <c r="P138" s="22"/>
      <c r="R138" s="149"/>
      <c r="S138" s="150"/>
      <c r="T138" s="150"/>
      <c r="U138" s="150"/>
      <c r="V138" s="150"/>
      <c r="W138" s="149"/>
      <c r="X138" s="149"/>
      <c r="Y138" s="149"/>
      <c r="Z138" s="365"/>
      <c r="AA138" s="617"/>
      <c r="AC138" s="16"/>
    </row>
    <row r="139" spans="1:30" ht="24.75" customHeight="1" x14ac:dyDescent="0.25">
      <c r="B139" s="22"/>
      <c r="C139" s="48"/>
      <c r="E139" s="148"/>
      <c r="F139" s="149"/>
      <c r="H139" s="149"/>
      <c r="I139" s="149"/>
      <c r="J139" s="150"/>
      <c r="K139" s="150"/>
      <c r="L139" s="100"/>
      <c r="M139" s="100"/>
      <c r="N139" s="100"/>
      <c r="P139" s="22"/>
      <c r="R139" s="149"/>
      <c r="S139" s="150"/>
      <c r="T139" s="150"/>
      <c r="U139" s="150"/>
      <c r="V139" s="150"/>
      <c r="W139" s="149"/>
      <c r="X139" s="149"/>
      <c r="Y139" s="149"/>
      <c r="Z139" s="365"/>
      <c r="AA139" s="617"/>
      <c r="AC139" s="16"/>
    </row>
    <row r="140" spans="1:30" ht="24.75" customHeight="1" x14ac:dyDescent="0.25">
      <c r="A140" s="15" t="str">
        <f>+A109</f>
        <v>NON-TEACHING STAFF</v>
      </c>
      <c r="B140" s="22"/>
      <c r="C140" s="48"/>
      <c r="E140" s="148"/>
      <c r="F140" s="19" t="s">
        <v>1</v>
      </c>
      <c r="H140" s="149"/>
      <c r="I140" s="149"/>
      <c r="J140" s="156"/>
      <c r="K140" s="156"/>
      <c r="L140" s="100"/>
      <c r="M140" s="212">
        <v>9</v>
      </c>
      <c r="N140" s="100"/>
      <c r="P140" s="22"/>
      <c r="Q140" s="16"/>
      <c r="R140" s="149"/>
      <c r="S140" s="23" t="s">
        <v>1</v>
      </c>
      <c r="T140" s="23"/>
      <c r="U140" s="23"/>
      <c r="V140" s="23"/>
      <c r="W140" s="149"/>
      <c r="X140" s="149"/>
      <c r="Y140" s="149"/>
      <c r="Z140" s="156"/>
      <c r="AA140" s="628" t="s">
        <v>172</v>
      </c>
      <c r="AC140" s="16"/>
    </row>
    <row r="141" spans="1:30" ht="24.75" customHeight="1" x14ac:dyDescent="0.25">
      <c r="A141" s="30" t="s">
        <v>92</v>
      </c>
      <c r="C141" s="25" t="s">
        <v>3</v>
      </c>
      <c r="D141" s="26" t="s">
        <v>172</v>
      </c>
      <c r="E141" s="27"/>
      <c r="F141" s="27"/>
      <c r="G141" s="28"/>
      <c r="H141" s="29"/>
      <c r="I141" s="27"/>
      <c r="J141" s="26" t="s">
        <v>172</v>
      </c>
      <c r="K141" s="26"/>
      <c r="L141" s="27"/>
      <c r="M141" s="27"/>
      <c r="N141" s="87"/>
      <c r="O141" s="260"/>
      <c r="P141" s="260"/>
      <c r="R141" s="100"/>
      <c r="W141" s="210"/>
      <c r="X141" s="100"/>
      <c r="Y141" s="218"/>
      <c r="AA141" s="629"/>
      <c r="AB141" s="22">
        <v>10</v>
      </c>
    </row>
    <row r="142" spans="1:30" ht="24.75" customHeight="1" x14ac:dyDescent="0.25">
      <c r="A142" s="32"/>
      <c r="B142" s="33"/>
      <c r="C142" s="32"/>
      <c r="D142" s="34"/>
      <c r="E142" s="32"/>
      <c r="F142" s="34"/>
      <c r="G142" s="35" t="s">
        <v>163</v>
      </c>
      <c r="H142" s="37"/>
      <c r="I142" s="34"/>
      <c r="J142" s="38"/>
      <c r="K142" s="39"/>
      <c r="L142" s="50"/>
      <c r="M142" s="37" t="s">
        <v>4</v>
      </c>
      <c r="N142" s="48"/>
      <c r="O142" s="32"/>
      <c r="P142" s="41"/>
      <c r="Q142" s="32"/>
      <c r="R142" s="34"/>
      <c r="S142" s="42"/>
      <c r="T142" s="39" t="s">
        <v>5</v>
      </c>
      <c r="U142" s="39" t="s">
        <v>152</v>
      </c>
      <c r="V142" s="43" t="s">
        <v>150</v>
      </c>
      <c r="W142" s="654"/>
      <c r="X142" s="655"/>
      <c r="Y142" s="32"/>
      <c r="Z142" s="32"/>
      <c r="AA142" s="606" t="s">
        <v>6</v>
      </c>
      <c r="AB142" s="32" t="s">
        <v>7</v>
      </c>
    </row>
    <row r="143" spans="1:30" ht="24.75" customHeight="1" x14ac:dyDescent="0.25">
      <c r="A143" s="36" t="s">
        <v>8</v>
      </c>
      <c r="B143" s="47"/>
      <c r="C143" s="36"/>
      <c r="D143" s="47" t="s">
        <v>9</v>
      </c>
      <c r="E143" s="36" t="s">
        <v>10</v>
      </c>
      <c r="F143" s="48" t="s">
        <v>11</v>
      </c>
      <c r="G143" s="36" t="s">
        <v>12</v>
      </c>
      <c r="H143" s="36" t="s">
        <v>13</v>
      </c>
      <c r="I143" s="48"/>
      <c r="J143" s="49" t="s">
        <v>14</v>
      </c>
      <c r="K143" s="656"/>
      <c r="L143" s="50" t="s">
        <v>15</v>
      </c>
      <c r="M143" s="44"/>
      <c r="N143" s="48"/>
      <c r="O143" s="36" t="s">
        <v>8</v>
      </c>
      <c r="P143" s="51"/>
      <c r="Q143" s="36" t="s">
        <v>16</v>
      </c>
      <c r="R143" s="48" t="s">
        <v>17</v>
      </c>
      <c r="S143" s="49" t="s">
        <v>18</v>
      </c>
      <c r="T143" s="52" t="s">
        <v>19</v>
      </c>
      <c r="U143" s="64"/>
      <c r="V143" s="52" t="s">
        <v>148</v>
      </c>
      <c r="W143" s="658" t="s">
        <v>20</v>
      </c>
      <c r="X143" s="659"/>
      <c r="Y143" s="36" t="s">
        <v>21</v>
      </c>
      <c r="Z143" s="36" t="s">
        <v>22</v>
      </c>
      <c r="AA143" s="607"/>
      <c r="AB143" s="44"/>
    </row>
    <row r="144" spans="1:30" ht="24.75" customHeight="1" x14ac:dyDescent="0.25">
      <c r="A144" s="54" t="s">
        <v>23</v>
      </c>
      <c r="B144" s="214" t="s">
        <v>24</v>
      </c>
      <c r="C144" s="54" t="s">
        <v>25</v>
      </c>
      <c r="D144" s="55" t="s">
        <v>26</v>
      </c>
      <c r="E144" s="54" t="s">
        <v>11</v>
      </c>
      <c r="F144" s="56"/>
      <c r="G144" s="57">
        <v>1.36</v>
      </c>
      <c r="H144" s="58">
        <v>0.3</v>
      </c>
      <c r="I144" s="59" t="s">
        <v>27</v>
      </c>
      <c r="J144" s="60" t="s">
        <v>28</v>
      </c>
      <c r="K144" s="657"/>
      <c r="L144" s="40"/>
      <c r="M144" s="578" t="s">
        <v>29</v>
      </c>
      <c r="N144" s="48"/>
      <c r="O144" s="54" t="s">
        <v>23</v>
      </c>
      <c r="P144" s="62" t="s">
        <v>30</v>
      </c>
      <c r="Q144" s="54" t="s">
        <v>31</v>
      </c>
      <c r="R144" s="59" t="s">
        <v>32</v>
      </c>
      <c r="S144" s="63"/>
      <c r="T144" s="64" t="s">
        <v>33</v>
      </c>
      <c r="U144" s="64"/>
      <c r="V144" s="602" t="s">
        <v>189</v>
      </c>
      <c r="W144" s="660" t="s">
        <v>34</v>
      </c>
      <c r="X144" s="661"/>
      <c r="Y144" s="54" t="s">
        <v>151</v>
      </c>
      <c r="Z144" s="55" t="s">
        <v>35</v>
      </c>
      <c r="AA144" s="577"/>
      <c r="AB144" s="65"/>
    </row>
    <row r="145" spans="1:30" s="18" customFormat="1" ht="24.75" customHeight="1" x14ac:dyDescent="0.25">
      <c r="A145" s="434">
        <v>1</v>
      </c>
      <c r="B145" s="69">
        <v>2</v>
      </c>
      <c r="C145" s="434">
        <v>3</v>
      </c>
      <c r="D145" s="77">
        <v>4</v>
      </c>
      <c r="E145" s="434">
        <v>5</v>
      </c>
      <c r="F145" s="76">
        <v>6</v>
      </c>
      <c r="G145" s="434">
        <v>7</v>
      </c>
      <c r="H145" s="434">
        <v>8</v>
      </c>
      <c r="I145" s="434">
        <v>9</v>
      </c>
      <c r="J145" s="72">
        <v>10</v>
      </c>
      <c r="K145" s="72"/>
      <c r="L145" s="434">
        <v>11</v>
      </c>
      <c r="M145" s="73">
        <v>12</v>
      </c>
      <c r="N145" s="527"/>
      <c r="O145" s="434"/>
      <c r="P145" s="73">
        <v>13</v>
      </c>
      <c r="Q145" s="434">
        <v>14</v>
      </c>
      <c r="R145" s="434">
        <v>15</v>
      </c>
      <c r="S145" s="75">
        <v>16</v>
      </c>
      <c r="T145" s="75">
        <v>17</v>
      </c>
      <c r="U145" s="75">
        <v>18</v>
      </c>
      <c r="V145" s="75">
        <v>19</v>
      </c>
      <c r="W145" s="648">
        <v>20</v>
      </c>
      <c r="X145" s="649"/>
      <c r="Y145" s="78">
        <v>21</v>
      </c>
      <c r="Z145" s="79">
        <v>22</v>
      </c>
      <c r="AA145" s="11">
        <v>23</v>
      </c>
      <c r="AB145" s="434">
        <v>24</v>
      </c>
      <c r="AC145" s="434">
        <v>26</v>
      </c>
      <c r="AD145" s="434">
        <v>27</v>
      </c>
    </row>
    <row r="146" spans="1:30" s="164" customFormat="1" ht="24.75" customHeight="1" x14ac:dyDescent="0.25">
      <c r="A146" s="288"/>
      <c r="B146" s="367"/>
      <c r="C146" s="288"/>
      <c r="D146" s="288"/>
      <c r="E146" s="162">
        <f t="shared" ref="E146:M146" si="16">+E131</f>
        <v>133427</v>
      </c>
      <c r="F146" s="162">
        <f t="shared" si="16"/>
        <v>28597</v>
      </c>
      <c r="G146" s="162">
        <f t="shared" si="16"/>
        <v>220353</v>
      </c>
      <c r="H146" s="162">
        <f t="shared" si="16"/>
        <v>49248</v>
      </c>
      <c r="I146" s="162">
        <f t="shared" si="16"/>
        <v>3287</v>
      </c>
      <c r="J146" s="163">
        <f t="shared" si="16"/>
        <v>3871</v>
      </c>
      <c r="K146" s="163">
        <f t="shared" si="16"/>
        <v>0</v>
      </c>
      <c r="L146" s="162">
        <f t="shared" si="16"/>
        <v>165</v>
      </c>
      <c r="M146" s="162">
        <f t="shared" si="16"/>
        <v>438948</v>
      </c>
      <c r="N146" s="290"/>
      <c r="O146" s="288"/>
      <c r="P146" s="162">
        <f t="shared" ref="P146:Z146" si="17">+P131</f>
        <v>27900</v>
      </c>
      <c r="Q146" s="162">
        <f t="shared" si="17"/>
        <v>3143</v>
      </c>
      <c r="R146" s="162">
        <f t="shared" si="17"/>
        <v>9725</v>
      </c>
      <c r="S146" s="163">
        <f t="shared" si="17"/>
        <v>2400</v>
      </c>
      <c r="T146" s="163">
        <f t="shared" si="17"/>
        <v>42770</v>
      </c>
      <c r="U146" s="163">
        <f t="shared" si="17"/>
        <v>0</v>
      </c>
      <c r="V146" s="163">
        <f t="shared" si="17"/>
        <v>7235</v>
      </c>
      <c r="W146" s="162">
        <f t="shared" si="17"/>
        <v>0</v>
      </c>
      <c r="X146" s="162">
        <f t="shared" si="17"/>
        <v>18000</v>
      </c>
      <c r="Y146" s="162">
        <f t="shared" si="17"/>
        <v>111173</v>
      </c>
      <c r="Z146" s="162">
        <f t="shared" si="17"/>
        <v>327775</v>
      </c>
      <c r="AA146" s="630"/>
      <c r="AB146" s="162">
        <f>+AB131</f>
        <v>0</v>
      </c>
    </row>
    <row r="147" spans="1:30" ht="24.75" customHeight="1" x14ac:dyDescent="0.25">
      <c r="A147" s="83">
        <v>13</v>
      </c>
      <c r="B147" s="84" t="s">
        <v>103</v>
      </c>
      <c r="C147" s="73" t="s">
        <v>104</v>
      </c>
      <c r="D147" s="85">
        <v>43282</v>
      </c>
      <c r="E147" s="90">
        <v>9390</v>
      </c>
      <c r="F147" s="86">
        <v>1600</v>
      </c>
      <c r="G147" s="86">
        <f>ROUND((E147+F147)*136%,0)</f>
        <v>14946</v>
      </c>
      <c r="H147" s="86">
        <f>ROUND((E147+F147)*30%,0)</f>
        <v>3297</v>
      </c>
      <c r="I147" s="86">
        <v>300</v>
      </c>
      <c r="J147" s="88">
        <f>ROUND(400/31*31,0)</f>
        <v>400</v>
      </c>
      <c r="K147" s="88"/>
      <c r="L147" s="329"/>
      <c r="M147" s="90">
        <f>SUM(E147:L149)</f>
        <v>29933</v>
      </c>
      <c r="N147" s="86"/>
      <c r="O147" s="73">
        <f>+A147</f>
        <v>13</v>
      </c>
      <c r="P147" s="86">
        <v>3000</v>
      </c>
      <c r="Q147" s="86"/>
      <c r="R147" s="86">
        <f>510+1021+457</f>
        <v>1988</v>
      </c>
      <c r="S147" s="91">
        <v>200</v>
      </c>
      <c r="T147" s="91">
        <v>8240</v>
      </c>
      <c r="U147" s="91"/>
      <c r="V147" s="91"/>
      <c r="W147" s="600" t="s">
        <v>174</v>
      </c>
      <c r="X147" s="93">
        <v>2000</v>
      </c>
      <c r="Y147" s="215">
        <f>SUM(P147:X149)</f>
        <v>15428</v>
      </c>
      <c r="Z147" s="94">
        <f>ROUND(M147-Y147,0)</f>
        <v>14505</v>
      </c>
      <c r="AA147" s="613" t="s">
        <v>154</v>
      </c>
      <c r="AB147" s="84"/>
    </row>
    <row r="148" spans="1:30" ht="24.75" customHeight="1" x14ac:dyDescent="0.25">
      <c r="A148" s="84"/>
      <c r="B148" s="216" t="s">
        <v>100</v>
      </c>
      <c r="C148" s="347"/>
      <c r="D148" s="226"/>
      <c r="E148" s="93"/>
      <c r="F148" s="86"/>
      <c r="G148" s="86"/>
      <c r="H148" s="86"/>
      <c r="I148" s="86"/>
      <c r="J148" s="167"/>
      <c r="K148" s="167"/>
      <c r="L148" s="98"/>
      <c r="M148" s="99"/>
      <c r="N148" s="99"/>
      <c r="O148" s="84"/>
      <c r="P148" s="86"/>
      <c r="Q148" s="86"/>
      <c r="R148" s="86"/>
      <c r="S148" s="88"/>
      <c r="T148" s="88"/>
      <c r="U148" s="88"/>
      <c r="V148" s="88"/>
      <c r="W148" s="86"/>
      <c r="X148" s="86"/>
      <c r="Y148" s="86"/>
      <c r="Z148" s="86"/>
      <c r="AA148" s="623" t="s">
        <v>185</v>
      </c>
      <c r="AB148" s="65"/>
    </row>
    <row r="149" spans="1:30" ht="24.75" customHeight="1" x14ac:dyDescent="0.25">
      <c r="A149" s="102"/>
      <c r="B149" s="223" t="s">
        <v>101</v>
      </c>
      <c r="C149" s="79"/>
      <c r="D149" s="79"/>
      <c r="E149" s="112"/>
      <c r="F149" s="104"/>
      <c r="G149" s="104"/>
      <c r="H149" s="104"/>
      <c r="I149" s="104"/>
      <c r="J149" s="171"/>
      <c r="K149" s="171"/>
      <c r="L149" s="323"/>
      <c r="M149" s="109"/>
      <c r="N149" s="99"/>
      <c r="O149" s="102"/>
      <c r="P149" s="104"/>
      <c r="Q149" s="104"/>
      <c r="R149" s="104"/>
      <c r="S149" s="173"/>
      <c r="T149" s="173"/>
      <c r="U149" s="173"/>
      <c r="V149" s="249"/>
      <c r="W149" s="104"/>
      <c r="X149" s="104"/>
      <c r="Y149" s="104"/>
      <c r="Z149" s="104"/>
      <c r="AA149" s="577"/>
      <c r="AB149" s="102"/>
    </row>
    <row r="150" spans="1:30" ht="24.75" customHeight="1" x14ac:dyDescent="0.25">
      <c r="A150" s="83">
        <v>14</v>
      </c>
      <c r="B150" s="84" t="s">
        <v>105</v>
      </c>
      <c r="C150" s="83" t="s">
        <v>106</v>
      </c>
      <c r="D150" s="85">
        <v>43282</v>
      </c>
      <c r="E150" s="86">
        <v>9450</v>
      </c>
      <c r="F150" s="86">
        <v>1500</v>
      </c>
      <c r="G150" s="86">
        <f>ROUND((E150+F150)*136%,0)</f>
        <v>14892</v>
      </c>
      <c r="H150" s="86">
        <f>ROUND((E150+F150+E151)*30%,0)</f>
        <v>3285</v>
      </c>
      <c r="I150" s="87">
        <v>200</v>
      </c>
      <c r="J150" s="88">
        <f>ROUND(400/31*31,0)</f>
        <v>400</v>
      </c>
      <c r="K150" s="89"/>
      <c r="L150" s="368"/>
      <c r="M150" s="86">
        <f>SUM(E150:L152)</f>
        <v>29777</v>
      </c>
      <c r="N150" s="86"/>
      <c r="O150" s="73">
        <f>+A150</f>
        <v>14</v>
      </c>
      <c r="P150" s="90">
        <f>1500+2000</f>
        <v>3500</v>
      </c>
      <c r="Q150" s="86"/>
      <c r="R150" s="87">
        <f>537+438</f>
        <v>975</v>
      </c>
      <c r="S150" s="91">
        <v>200</v>
      </c>
      <c r="T150" s="88">
        <v>5235</v>
      </c>
      <c r="U150" s="88"/>
      <c r="V150" s="89"/>
      <c r="W150" s="600" t="s">
        <v>174</v>
      </c>
      <c r="X150" s="93">
        <v>2000</v>
      </c>
      <c r="Y150" s="215">
        <f>SUM(P150:X152)</f>
        <v>11910</v>
      </c>
      <c r="Z150" s="94">
        <f>ROUND(M150-Y150,0)</f>
        <v>17867</v>
      </c>
      <c r="AA150" s="613" t="s">
        <v>154</v>
      </c>
      <c r="AB150" s="65"/>
    </row>
    <row r="151" spans="1:30" ht="24.75" customHeight="1" x14ac:dyDescent="0.25">
      <c r="A151" s="221"/>
      <c r="B151" s="216" t="s">
        <v>100</v>
      </c>
      <c r="C151" s="83"/>
      <c r="D151" s="226"/>
      <c r="E151" s="86"/>
      <c r="F151" s="86"/>
      <c r="G151" s="86"/>
      <c r="H151" s="86"/>
      <c r="I151" s="126"/>
      <c r="J151" s="369"/>
      <c r="K151" s="369"/>
      <c r="L151" s="98">
        <v>50</v>
      </c>
      <c r="M151" s="99"/>
      <c r="N151" s="100"/>
      <c r="O151" s="221"/>
      <c r="P151" s="86"/>
      <c r="Q151" s="370"/>
      <c r="R151" s="93"/>
      <c r="S151" s="131"/>
      <c r="T151" s="131"/>
      <c r="U151" s="131"/>
      <c r="V151" s="132"/>
      <c r="W151" s="248"/>
      <c r="X151" s="93"/>
      <c r="Y151" s="86"/>
      <c r="Z151" s="86"/>
      <c r="AA151" s="623" t="s">
        <v>158</v>
      </c>
      <c r="AB151" s="84"/>
    </row>
    <row r="152" spans="1:30" ht="24.75" customHeight="1" x14ac:dyDescent="0.25">
      <c r="A152" s="79"/>
      <c r="B152" s="223" t="s">
        <v>107</v>
      </c>
      <c r="C152" s="79"/>
      <c r="D152" s="103"/>
      <c r="E152" s="104"/>
      <c r="F152" s="104"/>
      <c r="G152" s="104"/>
      <c r="H152" s="104"/>
      <c r="I152" s="117"/>
      <c r="J152" s="371"/>
      <c r="K152" s="371"/>
      <c r="L152" s="311"/>
      <c r="M152" s="109"/>
      <c r="N152" s="100"/>
      <c r="O152" s="79"/>
      <c r="P152" s="104"/>
      <c r="Q152" s="104"/>
      <c r="R152" s="93"/>
      <c r="S152" s="129"/>
      <c r="T152" s="129"/>
      <c r="U152" s="129"/>
      <c r="V152" s="238"/>
      <c r="W152" s="117"/>
      <c r="X152" s="104"/>
      <c r="Y152" s="104"/>
      <c r="Z152" s="104"/>
      <c r="AA152" s="577"/>
      <c r="AB152" s="102"/>
    </row>
    <row r="153" spans="1:30" ht="24.75" customHeight="1" x14ac:dyDescent="0.25">
      <c r="A153" s="73">
        <v>15</v>
      </c>
      <c r="B153" s="125" t="s">
        <v>108</v>
      </c>
      <c r="C153" s="73" t="s">
        <v>109</v>
      </c>
      <c r="D153" s="85">
        <v>43282</v>
      </c>
      <c r="E153" s="90">
        <v>9330</v>
      </c>
      <c r="F153" s="90">
        <v>1500</v>
      </c>
      <c r="G153" s="86">
        <f>ROUND((E153+F153)*136%,0)</f>
        <v>14729</v>
      </c>
      <c r="H153" s="90">
        <f>ROUND((E153+F153)*30%,0)</f>
        <v>3249</v>
      </c>
      <c r="I153" s="87">
        <v>200</v>
      </c>
      <c r="J153" s="88">
        <f>ROUND(400/31*31,0)</f>
        <v>400</v>
      </c>
      <c r="K153" s="88"/>
      <c r="L153" s="297"/>
      <c r="M153" s="90">
        <f>SUM(E153:L155)</f>
        <v>29456</v>
      </c>
      <c r="N153" s="87"/>
      <c r="O153" s="73">
        <f>+A153</f>
        <v>15</v>
      </c>
      <c r="P153" s="86">
        <v>2500</v>
      </c>
      <c r="Q153" s="86">
        <v>52</v>
      </c>
      <c r="R153" s="372" t="s">
        <v>40</v>
      </c>
      <c r="S153" s="91">
        <v>200</v>
      </c>
      <c r="T153" s="130">
        <v>9420</v>
      </c>
      <c r="U153" s="130"/>
      <c r="V153" s="247"/>
      <c r="W153" s="600" t="s">
        <v>174</v>
      </c>
      <c r="X153" s="93">
        <v>2000</v>
      </c>
      <c r="Y153" s="215">
        <f>SUM(P153:X155)</f>
        <v>14172</v>
      </c>
      <c r="Z153" s="94">
        <f>ROUND(M153-Y153,0)</f>
        <v>15284</v>
      </c>
      <c r="AA153" s="613" t="s">
        <v>154</v>
      </c>
      <c r="AB153" s="84"/>
    </row>
    <row r="154" spans="1:30" ht="24.75" customHeight="1" x14ac:dyDescent="0.25">
      <c r="A154" s="36"/>
      <c r="B154" s="84" t="s">
        <v>100</v>
      </c>
      <c r="C154" s="36"/>
      <c r="D154" s="226"/>
      <c r="E154" s="93"/>
      <c r="F154" s="225"/>
      <c r="G154" s="86"/>
      <c r="H154" s="86"/>
      <c r="I154" s="86"/>
      <c r="J154" s="167"/>
      <c r="K154" s="167"/>
      <c r="L154" s="98">
        <f>ROUND(50/31*30,0)</f>
        <v>48</v>
      </c>
      <c r="M154" s="99"/>
      <c r="N154" s="100"/>
      <c r="O154" s="36"/>
      <c r="P154" s="86"/>
      <c r="Q154" s="84"/>
      <c r="R154" s="93"/>
      <c r="S154" s="131"/>
      <c r="T154" s="131"/>
      <c r="U154" s="131"/>
      <c r="V154" s="132"/>
      <c r="W154" s="116"/>
      <c r="X154" s="86"/>
      <c r="Y154" s="86"/>
      <c r="Z154" s="87"/>
      <c r="AA154" s="623" t="s">
        <v>186</v>
      </c>
      <c r="AB154" s="84"/>
    </row>
    <row r="155" spans="1:30" ht="24.75" customHeight="1" x14ac:dyDescent="0.25">
      <c r="A155" s="54"/>
      <c r="B155" s="102" t="s">
        <v>107</v>
      </c>
      <c r="C155" s="54"/>
      <c r="D155" s="54"/>
      <c r="E155" s="112"/>
      <c r="F155" s="228"/>
      <c r="G155" s="180"/>
      <c r="H155" s="104"/>
      <c r="I155" s="117"/>
      <c r="J155" s="371"/>
      <c r="K155" s="371"/>
      <c r="L155" s="373"/>
      <c r="M155" s="109"/>
      <c r="N155" s="100"/>
      <c r="O155" s="54"/>
      <c r="P155" s="86"/>
      <c r="Q155" s="374"/>
      <c r="R155" s="112"/>
      <c r="S155" s="129"/>
      <c r="T155" s="129"/>
      <c r="U155" s="129"/>
      <c r="V155" s="238"/>
      <c r="W155" s="117"/>
      <c r="X155" s="104"/>
      <c r="Y155" s="86"/>
      <c r="Z155" s="87"/>
      <c r="AA155" s="577"/>
      <c r="AB155" s="102"/>
    </row>
    <row r="156" spans="1:30" ht="24.75" customHeight="1" x14ac:dyDescent="0.25">
      <c r="A156" s="73">
        <v>16</v>
      </c>
      <c r="B156" s="216" t="s">
        <v>110</v>
      </c>
      <c r="C156" s="73" t="s">
        <v>111</v>
      </c>
      <c r="D156" s="85">
        <v>43282</v>
      </c>
      <c r="E156" s="90">
        <v>7400</v>
      </c>
      <c r="F156" s="86">
        <v>1300</v>
      </c>
      <c r="G156" s="86">
        <f>ROUND((E156+F156)*136%,0)</f>
        <v>11832</v>
      </c>
      <c r="H156" s="86">
        <f>ROUND((E156+F156)*30%,0)</f>
        <v>2610</v>
      </c>
      <c r="I156" s="87">
        <v>125</v>
      </c>
      <c r="J156" s="88">
        <f>ROUND(400/31*31,0)</f>
        <v>400</v>
      </c>
      <c r="K156" s="88"/>
      <c r="L156" s="329"/>
      <c r="M156" s="90">
        <f>SUM(E156:L158)</f>
        <v>23712</v>
      </c>
      <c r="N156" s="87"/>
      <c r="O156" s="73">
        <f>+A156</f>
        <v>16</v>
      </c>
      <c r="P156" s="90">
        <v>2000</v>
      </c>
      <c r="Q156" s="86">
        <v>0</v>
      </c>
      <c r="R156" s="215">
        <v>405</v>
      </c>
      <c r="S156" s="91">
        <v>200</v>
      </c>
      <c r="T156" s="88">
        <v>4710</v>
      </c>
      <c r="U156" s="88"/>
      <c r="V156" s="89"/>
      <c r="W156" s="600" t="s">
        <v>174</v>
      </c>
      <c r="X156" s="93">
        <v>2000</v>
      </c>
      <c r="Y156" s="215">
        <f>SUM(P156:X158)</f>
        <v>9315</v>
      </c>
      <c r="Z156" s="94">
        <f>ROUND(M156-Y156,0)</f>
        <v>14397</v>
      </c>
      <c r="AA156" s="613" t="s">
        <v>187</v>
      </c>
      <c r="AB156" s="65"/>
    </row>
    <row r="157" spans="1:30" ht="24.75" customHeight="1" x14ac:dyDescent="0.25">
      <c r="A157" s="221"/>
      <c r="B157" s="216" t="s">
        <v>100</v>
      </c>
      <c r="C157" s="83"/>
      <c r="D157" s="226"/>
      <c r="E157" s="86"/>
      <c r="F157" s="86"/>
      <c r="G157" s="86"/>
      <c r="H157" s="86"/>
      <c r="I157" s="87"/>
      <c r="J157" s="167"/>
      <c r="K157" s="167"/>
      <c r="L157" s="98">
        <f>ROUND(50/31*28,0)</f>
        <v>45</v>
      </c>
      <c r="M157" s="99"/>
      <c r="N157" s="100"/>
      <c r="O157" s="221"/>
      <c r="P157" s="86"/>
      <c r="Q157" s="375"/>
      <c r="R157" s="93"/>
      <c r="S157" s="131"/>
      <c r="T157" s="131"/>
      <c r="U157" s="131"/>
      <c r="V157" s="132"/>
      <c r="W157" s="376"/>
      <c r="X157" s="87"/>
      <c r="Y157" s="86"/>
      <c r="Z157" s="86"/>
      <c r="AA157" s="623" t="s">
        <v>158</v>
      </c>
      <c r="AB157" s="84"/>
    </row>
    <row r="158" spans="1:30" ht="24.75" customHeight="1" x14ac:dyDescent="0.25">
      <c r="A158" s="54"/>
      <c r="B158" s="223" t="s">
        <v>112</v>
      </c>
      <c r="C158" s="54"/>
      <c r="D158" s="59"/>
      <c r="E158" s="104"/>
      <c r="F158" s="228"/>
      <c r="G158" s="104"/>
      <c r="H158" s="104"/>
      <c r="I158" s="122"/>
      <c r="J158" s="371"/>
      <c r="K158" s="371"/>
      <c r="L158" s="323"/>
      <c r="M158" s="109"/>
      <c r="N158" s="100"/>
      <c r="O158" s="54"/>
      <c r="P158" s="104"/>
      <c r="Q158" s="374"/>
      <c r="R158" s="112"/>
      <c r="S158" s="129"/>
      <c r="T158" s="129"/>
      <c r="U158" s="129"/>
      <c r="V158" s="133"/>
      <c r="W158" s="117"/>
      <c r="X158" s="180"/>
      <c r="Y158" s="104"/>
      <c r="Z158" s="104"/>
      <c r="AA158" s="577"/>
      <c r="AB158" s="102"/>
    </row>
    <row r="159" spans="1:30" ht="24.75" customHeight="1" x14ac:dyDescent="0.25">
      <c r="A159" s="83">
        <v>17</v>
      </c>
      <c r="B159" s="125" t="s">
        <v>113</v>
      </c>
      <c r="C159" s="224" t="s">
        <v>104</v>
      </c>
      <c r="D159" s="231">
        <v>43282</v>
      </c>
      <c r="E159" s="93">
        <v>6230</v>
      </c>
      <c r="F159" s="93">
        <v>1300</v>
      </c>
      <c r="G159" s="86">
        <f>ROUND((E159+F159)*136%,0)</f>
        <v>10241</v>
      </c>
      <c r="H159" s="86">
        <f>ROUND((E159+F159)*30%,0)</f>
        <v>2259</v>
      </c>
      <c r="I159" s="87">
        <v>125</v>
      </c>
      <c r="J159" s="88">
        <v>400</v>
      </c>
      <c r="K159" s="88"/>
      <c r="L159" s="177"/>
      <c r="M159" s="90">
        <f>SUM(E159:L161)</f>
        <v>20555</v>
      </c>
      <c r="N159" s="87"/>
      <c r="O159" s="73">
        <f>+A159</f>
        <v>17</v>
      </c>
      <c r="P159" s="86">
        <v>0</v>
      </c>
      <c r="Q159" s="86">
        <v>0</v>
      </c>
      <c r="R159" s="184" t="s">
        <v>40</v>
      </c>
      <c r="S159" s="91">
        <v>200</v>
      </c>
      <c r="T159" s="88"/>
      <c r="U159" s="88"/>
      <c r="V159" s="89">
        <f>27+1600+1076</f>
        <v>2703</v>
      </c>
      <c r="W159" s="600" t="s">
        <v>174</v>
      </c>
      <c r="X159" s="93">
        <v>2000</v>
      </c>
      <c r="Y159" s="90">
        <f>SUM(P159:X161)</f>
        <v>4903</v>
      </c>
      <c r="Z159" s="94">
        <f>ROUND(M159-Y159,0)</f>
        <v>15652</v>
      </c>
      <c r="AA159" s="616" t="s">
        <v>153</v>
      </c>
      <c r="AB159" s="84"/>
    </row>
    <row r="160" spans="1:30" ht="24.75" customHeight="1" x14ac:dyDescent="0.25">
      <c r="A160" s="36"/>
      <c r="B160" s="84" t="s">
        <v>100</v>
      </c>
      <c r="C160" s="44"/>
      <c r="D160" s="226"/>
      <c r="E160" s="93"/>
      <c r="F160" s="93"/>
      <c r="G160" s="86"/>
      <c r="H160" s="86"/>
      <c r="I160" s="86"/>
      <c r="J160" s="167"/>
      <c r="K160" s="167"/>
      <c r="L160" s="98"/>
      <c r="M160" s="99"/>
      <c r="N160" s="100"/>
      <c r="O160" s="36"/>
      <c r="P160" s="86"/>
      <c r="Q160" s="93"/>
      <c r="R160" s="93"/>
      <c r="S160" s="377"/>
      <c r="T160" s="377"/>
      <c r="U160" s="377"/>
      <c r="V160" s="360"/>
      <c r="W160" s="116"/>
      <c r="X160" s="86"/>
      <c r="Y160" s="86"/>
      <c r="Z160" s="87"/>
      <c r="AA160" s="623" t="s">
        <v>158</v>
      </c>
      <c r="AB160" s="84"/>
    </row>
    <row r="161" spans="1:36" ht="24.75" customHeight="1" x14ac:dyDescent="0.25">
      <c r="A161" s="54"/>
      <c r="B161" s="102" t="s">
        <v>112</v>
      </c>
      <c r="C161" s="54"/>
      <c r="D161" s="54"/>
      <c r="E161" s="112"/>
      <c r="F161" s="104"/>
      <c r="G161" s="104"/>
      <c r="H161" s="104"/>
      <c r="I161" s="104"/>
      <c r="J161" s="171"/>
      <c r="K161" s="378"/>
      <c r="L161" s="379"/>
      <c r="M161" s="109"/>
      <c r="N161" s="100"/>
      <c r="O161" s="54"/>
      <c r="P161" s="104"/>
      <c r="Q161" s="112"/>
      <c r="R161" s="112"/>
      <c r="S161" s="380"/>
      <c r="T161" s="380"/>
      <c r="U161" s="380"/>
      <c r="V161" s="381"/>
      <c r="W161" s="117"/>
      <c r="X161" s="104"/>
      <c r="Y161" s="104"/>
      <c r="Z161" s="105"/>
      <c r="AA161" s="577"/>
      <c r="AB161" s="102"/>
    </row>
    <row r="162" spans="1:36" s="146" customFormat="1" ht="24.75" customHeight="1" x14ac:dyDescent="0.25">
      <c r="A162" s="138"/>
      <c r="B162" s="138" t="s">
        <v>114</v>
      </c>
      <c r="C162" s="382"/>
      <c r="D162" s="348"/>
      <c r="E162" s="140">
        <f t="shared" ref="E162:M162" si="18">ROUND(SUM(E146:E161),0)</f>
        <v>175227</v>
      </c>
      <c r="F162" s="140">
        <f t="shared" si="18"/>
        <v>35797</v>
      </c>
      <c r="G162" s="140">
        <f t="shared" si="18"/>
        <v>286993</v>
      </c>
      <c r="H162" s="140">
        <f t="shared" si="18"/>
        <v>63948</v>
      </c>
      <c r="I162" s="140">
        <f t="shared" si="18"/>
        <v>4237</v>
      </c>
      <c r="J162" s="141">
        <f t="shared" si="18"/>
        <v>5871</v>
      </c>
      <c r="K162" s="141">
        <f t="shared" si="18"/>
        <v>0</v>
      </c>
      <c r="L162" s="219">
        <f t="shared" si="18"/>
        <v>308</v>
      </c>
      <c r="M162" s="140">
        <f t="shared" si="18"/>
        <v>572381</v>
      </c>
      <c r="N162" s="383"/>
      <c r="O162" s="138"/>
      <c r="P162" s="140">
        <f t="shared" ref="P162:Z162" si="19">ROUND(SUM(P146:P161),0)</f>
        <v>38900</v>
      </c>
      <c r="Q162" s="140">
        <f t="shared" si="19"/>
        <v>3195</v>
      </c>
      <c r="R162" s="140">
        <f t="shared" si="19"/>
        <v>13093</v>
      </c>
      <c r="S162" s="140">
        <f t="shared" si="19"/>
        <v>3400</v>
      </c>
      <c r="T162" s="140">
        <f t="shared" si="19"/>
        <v>70375</v>
      </c>
      <c r="U162" s="140">
        <f t="shared" si="19"/>
        <v>0</v>
      </c>
      <c r="V162" s="140">
        <f t="shared" si="19"/>
        <v>9938</v>
      </c>
      <c r="W162" s="140">
        <f t="shared" si="19"/>
        <v>0</v>
      </c>
      <c r="X162" s="140">
        <f t="shared" si="19"/>
        <v>28000</v>
      </c>
      <c r="Y162" s="140">
        <f t="shared" si="19"/>
        <v>166901</v>
      </c>
      <c r="Z162" s="140">
        <f t="shared" si="19"/>
        <v>405480</v>
      </c>
      <c r="AA162" s="631"/>
      <c r="AB162" s="384"/>
      <c r="AC162" s="145"/>
      <c r="AD162" s="145"/>
      <c r="AE162" s="145"/>
      <c r="AF162" s="145"/>
      <c r="AG162" s="145"/>
      <c r="AH162" s="145"/>
      <c r="AI162" s="145"/>
      <c r="AJ162" s="145"/>
    </row>
    <row r="163" spans="1:36" s="146" customFormat="1" ht="24.75" customHeight="1" x14ac:dyDescent="0.25">
      <c r="A163" s="385"/>
      <c r="B163" s="650"/>
      <c r="C163" s="650"/>
      <c r="D163" s="650"/>
      <c r="E163" s="650"/>
      <c r="F163" s="650"/>
      <c r="G163" s="650"/>
      <c r="H163" s="650"/>
      <c r="I163" s="650"/>
      <c r="J163" s="360"/>
      <c r="K163" s="360"/>
      <c r="L163" s="350"/>
      <c r="M163" s="350"/>
      <c r="N163" s="350"/>
      <c r="O163" s="385"/>
      <c r="P163" s="350"/>
      <c r="Q163" s="350"/>
      <c r="R163" s="350"/>
      <c r="S163" s="386"/>
      <c r="T163" s="386"/>
      <c r="U163" s="386"/>
      <c r="V163" s="386"/>
      <c r="W163" s="350"/>
      <c r="X163" s="350"/>
      <c r="Y163" s="350"/>
      <c r="Z163" s="350"/>
      <c r="AA163" s="632"/>
      <c r="AB163" s="145"/>
      <c r="AC163" s="145"/>
      <c r="AD163" s="145"/>
      <c r="AE163" s="145"/>
      <c r="AF163" s="145"/>
      <c r="AG163" s="145"/>
      <c r="AH163" s="145"/>
      <c r="AI163" s="145"/>
      <c r="AJ163" s="145"/>
    </row>
    <row r="164" spans="1:36" s="164" customFormat="1" ht="24.75" customHeight="1" x14ac:dyDescent="0.25">
      <c r="A164" s="159"/>
      <c r="B164" s="254" t="s">
        <v>115</v>
      </c>
      <c r="C164" s="159"/>
      <c r="D164" s="159"/>
      <c r="E164" s="255">
        <f t="shared" ref="E164:M164" si="20">ROUND(SUM(E116:E130)+SUM(E147:E161),0)</f>
        <v>84977</v>
      </c>
      <c r="F164" s="255">
        <f t="shared" si="20"/>
        <v>16197</v>
      </c>
      <c r="G164" s="255">
        <f t="shared" si="20"/>
        <v>137597</v>
      </c>
      <c r="H164" s="255">
        <f t="shared" si="20"/>
        <v>30567</v>
      </c>
      <c r="I164" s="255">
        <f t="shared" si="20"/>
        <v>2137</v>
      </c>
      <c r="J164" s="255">
        <f t="shared" si="20"/>
        <v>3329</v>
      </c>
      <c r="K164" s="255">
        <f t="shared" si="20"/>
        <v>0</v>
      </c>
      <c r="L164" s="255">
        <f t="shared" si="20"/>
        <v>308</v>
      </c>
      <c r="M164" s="255">
        <f t="shared" si="20"/>
        <v>275112</v>
      </c>
      <c r="N164" s="387">
        <f>SUM(N116:N130)+SUM(N128:N161)</f>
        <v>0</v>
      </c>
      <c r="O164" s="255"/>
      <c r="P164" s="255">
        <f t="shared" ref="P164:Y164" si="21">ROUND(SUM(P116:P130)+SUM(P147:P161),0)</f>
        <v>19500</v>
      </c>
      <c r="Q164" s="255">
        <f t="shared" si="21"/>
        <v>224</v>
      </c>
      <c r="R164" s="255">
        <f t="shared" si="21"/>
        <v>5296</v>
      </c>
      <c r="S164" s="255">
        <f t="shared" si="21"/>
        <v>2000</v>
      </c>
      <c r="T164" s="255">
        <f t="shared" si="21"/>
        <v>39375</v>
      </c>
      <c r="U164" s="255">
        <f t="shared" si="21"/>
        <v>0</v>
      </c>
      <c r="V164" s="255">
        <f t="shared" si="21"/>
        <v>8245</v>
      </c>
      <c r="W164" s="255">
        <f t="shared" si="21"/>
        <v>0</v>
      </c>
      <c r="X164" s="255">
        <f t="shared" si="21"/>
        <v>18000</v>
      </c>
      <c r="Y164" s="255">
        <f t="shared" si="21"/>
        <v>92640</v>
      </c>
      <c r="Z164" s="255">
        <f>+Z162</f>
        <v>405480</v>
      </c>
      <c r="AA164" s="633"/>
      <c r="AB164" s="255"/>
      <c r="AD164" s="258">
        <f>+Z162+AC61</f>
        <v>1323885</v>
      </c>
      <c r="AE164" s="259"/>
      <c r="AF164" s="259"/>
      <c r="AG164" s="259"/>
      <c r="AH164" s="259"/>
      <c r="AI164" s="259"/>
    </row>
    <row r="165" spans="1:36" s="395" customFormat="1" ht="24.75" customHeight="1" x14ac:dyDescent="0.25">
      <c r="A165" s="388"/>
      <c r="B165" s="389" t="s">
        <v>116</v>
      </c>
      <c r="C165" s="390"/>
      <c r="D165" s="390"/>
      <c r="E165" s="391">
        <f t="shared" ref="E165:M165" si="22">+E164+E100</f>
        <v>175227</v>
      </c>
      <c r="F165" s="391">
        <f t="shared" si="22"/>
        <v>35797</v>
      </c>
      <c r="G165" s="391">
        <f t="shared" si="22"/>
        <v>286993</v>
      </c>
      <c r="H165" s="391">
        <f t="shared" si="22"/>
        <v>63948</v>
      </c>
      <c r="I165" s="391">
        <f t="shared" si="22"/>
        <v>4237</v>
      </c>
      <c r="J165" s="354">
        <f t="shared" si="22"/>
        <v>5871</v>
      </c>
      <c r="K165" s="354">
        <f t="shared" si="22"/>
        <v>0</v>
      </c>
      <c r="L165" s="392">
        <f t="shared" si="22"/>
        <v>308</v>
      </c>
      <c r="M165" s="392">
        <f t="shared" si="22"/>
        <v>572381</v>
      </c>
      <c r="N165" s="392"/>
      <c r="O165" s="392"/>
      <c r="P165" s="391">
        <f t="shared" ref="P165:AA165" si="23">+P164+P100</f>
        <v>38900</v>
      </c>
      <c r="Q165" s="391">
        <f t="shared" si="23"/>
        <v>3195</v>
      </c>
      <c r="R165" s="391">
        <f t="shared" si="23"/>
        <v>13093</v>
      </c>
      <c r="S165" s="393">
        <f t="shared" si="23"/>
        <v>3400</v>
      </c>
      <c r="T165" s="393">
        <f t="shared" si="23"/>
        <v>70375</v>
      </c>
      <c r="U165" s="393">
        <f t="shared" si="23"/>
        <v>0</v>
      </c>
      <c r="V165" s="393">
        <f t="shared" si="23"/>
        <v>9938</v>
      </c>
      <c r="W165" s="391">
        <f t="shared" si="23"/>
        <v>0</v>
      </c>
      <c r="X165" s="391">
        <f t="shared" si="23"/>
        <v>28000</v>
      </c>
      <c r="Y165" s="392">
        <f t="shared" si="23"/>
        <v>166901</v>
      </c>
      <c r="Z165" s="392">
        <f t="shared" si="23"/>
        <v>628488</v>
      </c>
      <c r="AA165" s="632">
        <f t="shared" si="23"/>
        <v>0</v>
      </c>
      <c r="AB165" s="392"/>
      <c r="AC165" s="394"/>
      <c r="AD165" s="394"/>
      <c r="AE165" s="394"/>
      <c r="AF165" s="394"/>
      <c r="AG165" s="394"/>
      <c r="AH165" s="394"/>
      <c r="AI165" s="394"/>
      <c r="AJ165" s="394"/>
    </row>
    <row r="166" spans="1:36" s="395" customFormat="1" ht="24.75" customHeight="1" x14ac:dyDescent="0.25">
      <c r="A166" s="388"/>
      <c r="B166" s="672"/>
      <c r="C166" s="672"/>
      <c r="D166" s="672"/>
      <c r="E166" s="672"/>
      <c r="F166" s="672"/>
      <c r="G166" s="672"/>
      <c r="H166" s="672"/>
      <c r="I166" s="672"/>
      <c r="J166" s="89"/>
      <c r="K166" s="89"/>
      <c r="L166" s="392"/>
      <c r="M166" s="392"/>
      <c r="N166" s="392"/>
      <c r="O166" s="392"/>
      <c r="P166" s="672"/>
      <c r="Q166" s="672"/>
      <c r="R166" s="672"/>
      <c r="S166" s="672"/>
      <c r="T166" s="672"/>
      <c r="U166" s="672"/>
      <c r="V166" s="672"/>
      <c r="W166" s="672"/>
      <c r="X166" s="672"/>
      <c r="Y166" s="392"/>
      <c r="Z166" s="392"/>
      <c r="AA166" s="632"/>
      <c r="AB166" s="392"/>
      <c r="AC166" s="394"/>
      <c r="AD166" s="394"/>
      <c r="AE166" s="394"/>
      <c r="AF166" s="394"/>
      <c r="AG166" s="394"/>
      <c r="AH166" s="394"/>
      <c r="AI166" s="394"/>
      <c r="AJ166" s="394"/>
    </row>
    <row r="167" spans="1:36" s="395" customFormat="1" ht="21.75" customHeight="1" x14ac:dyDescent="0.25">
      <c r="A167" s="388"/>
      <c r="C167" s="16"/>
      <c r="D167" s="16"/>
      <c r="E167" s="396"/>
      <c r="F167" s="392"/>
      <c r="G167" s="392"/>
      <c r="H167" s="392"/>
      <c r="I167" s="392"/>
      <c r="J167" s="89"/>
      <c r="K167" s="89"/>
      <c r="L167" s="397"/>
      <c r="M167" s="392"/>
      <c r="N167" s="392"/>
      <c r="O167" s="392"/>
      <c r="P167" s="392"/>
      <c r="Q167" s="392"/>
      <c r="R167" s="392"/>
      <c r="S167" s="398"/>
      <c r="T167" s="398"/>
      <c r="U167" s="398"/>
      <c r="V167" s="398"/>
      <c r="W167" s="392"/>
      <c r="X167" s="392"/>
      <c r="Y167" s="392"/>
      <c r="Z167" s="392"/>
      <c r="AA167" s="632"/>
      <c r="AB167" s="392"/>
      <c r="AC167" s="394"/>
      <c r="AD167" s="394"/>
      <c r="AE167" s="394"/>
      <c r="AF167" s="394"/>
      <c r="AG167" s="394"/>
      <c r="AH167" s="394"/>
      <c r="AI167" s="394"/>
      <c r="AJ167" s="394"/>
    </row>
    <row r="168" spans="1:36" ht="24.75" customHeight="1" x14ac:dyDescent="0.25">
      <c r="A168" s="22"/>
      <c r="B168" s="147" t="s">
        <v>56</v>
      </c>
      <c r="C168" s="48"/>
      <c r="D168" s="74"/>
      <c r="E168" s="148"/>
      <c r="F168" s="87"/>
      <c r="G168" s="87"/>
      <c r="H168" s="87"/>
      <c r="I168" s="87"/>
      <c r="J168" s="89"/>
      <c r="K168" s="89"/>
      <c r="L168" s="87"/>
      <c r="M168" s="87"/>
      <c r="N168" s="100"/>
      <c r="O168" s="22"/>
      <c r="P168" s="22" t="str">
        <f>+B168</f>
        <v>DATE:-</v>
      </c>
      <c r="R168" s="149"/>
      <c r="S168" s="150"/>
      <c r="T168" s="150"/>
      <c r="U168" s="150"/>
      <c r="V168" s="150"/>
      <c r="W168" s="149"/>
      <c r="X168" s="149"/>
      <c r="AC168" s="16"/>
    </row>
    <row r="169" spans="1:36" ht="24.75" customHeight="1" x14ac:dyDescent="0.25">
      <c r="A169" s="22"/>
      <c r="B169" s="205" t="str">
        <f>+B29</f>
        <v>26/12/2017</v>
      </c>
      <c r="C169" s="206" t="s">
        <v>57</v>
      </c>
      <c r="E169" s="148"/>
      <c r="F169" s="149" t="s">
        <v>58</v>
      </c>
      <c r="H169" s="149"/>
      <c r="I169" s="149"/>
      <c r="J169" s="150" t="s">
        <v>39</v>
      </c>
      <c r="K169" s="150"/>
      <c r="L169" s="100"/>
      <c r="M169" s="100"/>
      <c r="N169" s="100"/>
      <c r="O169" s="22"/>
      <c r="P169" s="205" t="str">
        <f>+P29</f>
        <v>26/12/2017</v>
      </c>
      <c r="R169" s="149"/>
      <c r="S169" s="150"/>
      <c r="T169" s="150"/>
      <c r="U169" s="150"/>
      <c r="V169" s="150"/>
      <c r="W169" s="149"/>
      <c r="X169" s="149"/>
      <c r="Y169" s="149" t="s">
        <v>59</v>
      </c>
      <c r="Z169" s="365"/>
      <c r="AA169" s="634" t="s">
        <v>39</v>
      </c>
      <c r="AC169" s="16"/>
    </row>
    <row r="170" spans="1:36" ht="24.75" customHeight="1" x14ac:dyDescent="0.25">
      <c r="A170" s="22"/>
      <c r="B170" s="579" t="s">
        <v>188</v>
      </c>
      <c r="C170" s="48"/>
      <c r="E170" s="148"/>
      <c r="F170" s="149"/>
      <c r="H170" s="149"/>
      <c r="I170" s="149"/>
      <c r="J170" s="150"/>
      <c r="K170" s="150"/>
      <c r="L170" s="100"/>
      <c r="M170" s="100"/>
      <c r="N170" s="100"/>
      <c r="O170" s="22"/>
    </row>
    <row r="171" spans="1:36" ht="24.75" customHeight="1" x14ac:dyDescent="0.25">
      <c r="A171" s="22"/>
      <c r="B171" s="153"/>
      <c r="C171" s="48"/>
      <c r="E171" s="148"/>
      <c r="F171" s="149"/>
      <c r="H171" s="149"/>
      <c r="I171" s="149"/>
      <c r="J171" s="150"/>
      <c r="K171" s="150"/>
      <c r="M171" s="100"/>
      <c r="N171" s="100"/>
      <c r="O171" s="22"/>
      <c r="R171" s="149"/>
      <c r="S171" s="150"/>
      <c r="T171" s="150"/>
      <c r="U171" s="150"/>
      <c r="V171" s="150"/>
      <c r="W171" s="149"/>
      <c r="X171" s="149"/>
      <c r="Y171" s="149"/>
      <c r="Z171" s="365"/>
      <c r="AA171" s="617"/>
      <c r="AC171" s="16"/>
    </row>
    <row r="172" spans="1:36" ht="24.75" customHeight="1" x14ac:dyDescent="0.25">
      <c r="A172" s="22"/>
      <c r="B172" s="22"/>
      <c r="C172" s="48"/>
      <c r="D172" s="12"/>
      <c r="E172" s="148"/>
      <c r="F172" s="149"/>
      <c r="H172" s="149"/>
      <c r="I172" s="149"/>
      <c r="J172" s="150"/>
      <c r="K172" s="150"/>
      <c r="L172" s="100">
        <f>+L128+L147+L150+L153+L156+L159</f>
        <v>0</v>
      </c>
      <c r="M172" s="100"/>
      <c r="N172" s="100"/>
      <c r="O172" s="22"/>
      <c r="P172" s="22"/>
      <c r="R172" s="149"/>
      <c r="S172" s="150"/>
      <c r="T172" s="150"/>
      <c r="U172" s="150"/>
      <c r="V172" s="150"/>
      <c r="W172" s="149"/>
      <c r="X172" s="149"/>
      <c r="Y172" s="149"/>
      <c r="Z172" s="365"/>
      <c r="AA172" s="617"/>
      <c r="AC172" s="16"/>
    </row>
    <row r="173" spans="1:36" ht="24.75" customHeight="1" x14ac:dyDescent="0.25">
      <c r="A173" s="399"/>
      <c r="B173" s="22"/>
      <c r="C173" s="48"/>
      <c r="E173" s="148"/>
      <c r="F173" s="149"/>
      <c r="H173" s="149"/>
      <c r="I173" s="149"/>
      <c r="J173" s="150"/>
      <c r="K173" s="150"/>
      <c r="L173" s="100"/>
      <c r="M173" s="100"/>
      <c r="N173" s="100"/>
      <c r="O173" s="22"/>
      <c r="P173" s="22"/>
      <c r="R173" s="149"/>
      <c r="S173" s="150"/>
      <c r="T173" s="150"/>
      <c r="U173" s="150"/>
      <c r="V173" s="150"/>
      <c r="W173" s="149"/>
      <c r="X173" s="149"/>
      <c r="Z173" s="149"/>
      <c r="AA173" s="604"/>
      <c r="AB173" s="74"/>
      <c r="AC173" s="16"/>
    </row>
    <row r="174" spans="1:36" ht="24.75" customHeight="1" x14ac:dyDescent="0.25">
      <c r="A174" s="399"/>
      <c r="C174" s="48"/>
      <c r="E174" s="148"/>
      <c r="F174" s="149"/>
      <c r="H174" s="149"/>
      <c r="I174" s="149"/>
      <c r="J174" s="400"/>
      <c r="K174" s="400"/>
      <c r="L174" s="100">
        <f>+L130+L149+L152+L155+L158+L161</f>
        <v>0</v>
      </c>
      <c r="M174" s="110"/>
      <c r="N174" s="100"/>
      <c r="O174" s="22"/>
      <c r="P174" s="22"/>
      <c r="R174" s="149"/>
      <c r="S174" s="150"/>
      <c r="T174" s="150"/>
      <c r="U174" s="150"/>
      <c r="V174" s="150"/>
      <c r="W174" s="149"/>
      <c r="X174" s="401"/>
      <c r="Z174" s="149"/>
      <c r="AA174" s="604"/>
      <c r="AB174" s="16"/>
      <c r="AC174" s="16"/>
    </row>
    <row r="175" spans="1:36" ht="24.75" customHeight="1" x14ac:dyDescent="0.25">
      <c r="A175" s="402"/>
      <c r="B175" s="403"/>
      <c r="C175" s="404"/>
      <c r="D175" s="404"/>
      <c r="E175" s="405"/>
      <c r="F175" s="406" t="s">
        <v>1</v>
      </c>
      <c r="G175" s="405"/>
      <c r="H175" s="407"/>
      <c r="I175" s="407"/>
      <c r="J175" s="156" t="s">
        <v>172</v>
      </c>
      <c r="K175" s="408"/>
      <c r="L175" s="407"/>
      <c r="M175" s="409">
        <v>11</v>
      </c>
      <c r="N175" s="410"/>
      <c r="O175" s="16"/>
      <c r="P175" s="411" t="s">
        <v>1</v>
      </c>
      <c r="Q175" s="355"/>
      <c r="R175" s="412"/>
      <c r="S175" s="354"/>
      <c r="T175" s="354"/>
      <c r="U175" s="354"/>
      <c r="V175" s="354"/>
      <c r="W175" s="355"/>
      <c r="X175" s="156" t="s">
        <v>172</v>
      </c>
      <c r="Y175" s="407"/>
      <c r="Z175" s="94">
        <v>12</v>
      </c>
      <c r="AA175" s="635"/>
      <c r="AB175" s="413"/>
    </row>
    <row r="176" spans="1:36" s="18" customFormat="1" ht="24.75" customHeight="1" x14ac:dyDescent="0.25">
      <c r="A176" s="414"/>
      <c r="B176" s="415"/>
      <c r="C176" s="415"/>
      <c r="D176" s="416"/>
      <c r="E176" s="673" t="s">
        <v>117</v>
      </c>
      <c r="F176" s="37" t="s">
        <v>118</v>
      </c>
      <c r="G176" s="35" t="s">
        <v>163</v>
      </c>
      <c r="H176" s="417" t="s">
        <v>119</v>
      </c>
      <c r="I176" s="415"/>
      <c r="J176" s="418"/>
      <c r="K176" s="39"/>
      <c r="L176" s="40"/>
      <c r="M176" s="37" t="s">
        <v>120</v>
      </c>
      <c r="N176" s="48"/>
      <c r="O176" s="74"/>
      <c r="P176" s="41"/>
      <c r="Q176" s="73"/>
      <c r="R176" s="415"/>
      <c r="S176" s="418"/>
      <c r="T176" s="39" t="s">
        <v>5</v>
      </c>
      <c r="U176" s="39" t="s">
        <v>152</v>
      </c>
      <c r="V176" s="43" t="s">
        <v>150</v>
      </c>
      <c r="W176" s="414"/>
      <c r="X176" s="416"/>
      <c r="Y176" s="32" t="s">
        <v>121</v>
      </c>
      <c r="Z176" s="32"/>
      <c r="AA176" s="636"/>
      <c r="AB176" s="32"/>
      <c r="AC176" s="74"/>
    </row>
    <row r="177" spans="1:29" s="18" customFormat="1" ht="24.75" customHeight="1" x14ac:dyDescent="0.25">
      <c r="A177" s="47"/>
      <c r="B177" s="419"/>
      <c r="C177" s="25" t="s">
        <v>3</v>
      </c>
      <c r="D177" s="156" t="s">
        <v>172</v>
      </c>
      <c r="E177" s="674"/>
      <c r="F177" s="44" t="s">
        <v>11</v>
      </c>
      <c r="G177" s="36" t="s">
        <v>12</v>
      </c>
      <c r="H177" s="420"/>
      <c r="I177" s="48"/>
      <c r="J177" s="421" t="s">
        <v>14</v>
      </c>
      <c r="K177" s="656"/>
      <c r="L177" s="50" t="s">
        <v>15</v>
      </c>
      <c r="M177" s="44" t="s">
        <v>4</v>
      </c>
      <c r="N177" s="48"/>
      <c r="O177" s="48"/>
      <c r="P177" s="51"/>
      <c r="Q177" s="36" t="s">
        <v>16</v>
      </c>
      <c r="R177" s="48" t="s">
        <v>17</v>
      </c>
      <c r="S177" s="49" t="s">
        <v>18</v>
      </c>
      <c r="T177" s="52" t="s">
        <v>19</v>
      </c>
      <c r="U177" s="64"/>
      <c r="V177" s="52" t="s">
        <v>148</v>
      </c>
      <c r="W177" s="658" t="s">
        <v>20</v>
      </c>
      <c r="X177" s="659"/>
      <c r="Y177" s="36" t="s">
        <v>21</v>
      </c>
      <c r="Z177" s="36" t="s">
        <v>22</v>
      </c>
      <c r="AA177" s="575"/>
      <c r="AB177" s="36"/>
      <c r="AC177" s="74"/>
    </row>
    <row r="178" spans="1:29" s="18" customFormat="1" ht="24.75" customHeight="1" x14ac:dyDescent="0.25">
      <c r="A178" s="55"/>
      <c r="B178" s="59"/>
      <c r="C178" s="59"/>
      <c r="D178" s="61"/>
      <c r="E178" s="674"/>
      <c r="F178" s="422"/>
      <c r="G178" s="57">
        <v>1.36</v>
      </c>
      <c r="H178" s="423"/>
      <c r="I178" s="48" t="s">
        <v>27</v>
      </c>
      <c r="J178" s="421" t="s">
        <v>28</v>
      </c>
      <c r="K178" s="657"/>
      <c r="L178" s="40"/>
      <c r="M178" s="575" t="s">
        <v>167</v>
      </c>
      <c r="N178" s="48"/>
      <c r="O178" s="48"/>
      <c r="P178" s="424" t="s">
        <v>30</v>
      </c>
      <c r="Q178" s="36" t="s">
        <v>31</v>
      </c>
      <c r="R178" s="48" t="s">
        <v>32</v>
      </c>
      <c r="S178" s="336"/>
      <c r="T178" s="64" t="s">
        <v>33</v>
      </c>
      <c r="U178" s="64"/>
      <c r="V178" s="602" t="s">
        <v>189</v>
      </c>
      <c r="W178" s="658" t="s">
        <v>34</v>
      </c>
      <c r="X178" s="659"/>
      <c r="Y178" s="576" t="s">
        <v>168</v>
      </c>
      <c r="Z178" s="83"/>
      <c r="AA178" s="575"/>
      <c r="AB178" s="36"/>
      <c r="AC178" s="74"/>
    </row>
    <row r="179" spans="1:29" s="74" customFormat="1" ht="24.75" customHeight="1" x14ac:dyDescent="0.25">
      <c r="A179" s="425"/>
      <c r="B179" s="425"/>
      <c r="C179" s="425"/>
      <c r="D179" s="425"/>
      <c r="E179" s="426">
        <v>1</v>
      </c>
      <c r="F179" s="427">
        <v>2</v>
      </c>
      <c r="G179" s="425">
        <v>3</v>
      </c>
      <c r="H179" s="425">
        <v>4</v>
      </c>
      <c r="I179" s="425">
        <v>5</v>
      </c>
      <c r="J179" s="428">
        <v>6</v>
      </c>
      <c r="K179" s="429"/>
      <c r="L179" s="430">
        <v>7</v>
      </c>
      <c r="M179" s="425">
        <v>8</v>
      </c>
      <c r="N179" s="431"/>
      <c r="O179" s="431"/>
      <c r="P179" s="425">
        <v>9</v>
      </c>
      <c r="Q179" s="425">
        <v>10</v>
      </c>
      <c r="R179" s="425">
        <v>11</v>
      </c>
      <c r="S179" s="432">
        <v>12</v>
      </c>
      <c r="T179" s="432">
        <v>13</v>
      </c>
      <c r="U179" s="432">
        <v>14</v>
      </c>
      <c r="V179" s="432">
        <v>15</v>
      </c>
      <c r="W179" s="675">
        <v>16</v>
      </c>
      <c r="X179" s="676"/>
      <c r="Y179" s="433">
        <v>17</v>
      </c>
      <c r="Z179" s="433">
        <v>18</v>
      </c>
      <c r="AA179" s="637"/>
      <c r="AB179" s="433"/>
    </row>
    <row r="180" spans="1:29" s="74" customFormat="1" ht="24.75" customHeight="1" x14ac:dyDescent="0.25">
      <c r="A180" s="68"/>
      <c r="B180" s="68"/>
      <c r="C180" s="68"/>
      <c r="D180" s="68"/>
      <c r="E180" s="70" t="s">
        <v>37</v>
      </c>
      <c r="F180" s="70" t="s">
        <v>37</v>
      </c>
      <c r="G180" s="68" t="s">
        <v>37</v>
      </c>
      <c r="H180" s="68" t="s">
        <v>37</v>
      </c>
      <c r="I180" s="68" t="s">
        <v>37</v>
      </c>
      <c r="J180" s="81" t="s">
        <v>37</v>
      </c>
      <c r="K180" s="81"/>
      <c r="L180" s="68" t="s">
        <v>37</v>
      </c>
      <c r="M180" s="68" t="s">
        <v>37</v>
      </c>
      <c r="P180" s="68" t="s">
        <v>37</v>
      </c>
      <c r="Q180" s="68" t="s">
        <v>37</v>
      </c>
      <c r="R180" s="68" t="s">
        <v>37</v>
      </c>
      <c r="S180" s="75" t="s">
        <v>37</v>
      </c>
      <c r="T180" s="75" t="s">
        <v>37</v>
      </c>
      <c r="U180" s="75" t="s">
        <v>37</v>
      </c>
      <c r="V180" s="75" t="s">
        <v>37</v>
      </c>
      <c r="W180" s="677" t="s">
        <v>37</v>
      </c>
      <c r="X180" s="677"/>
      <c r="Y180" s="68" t="s">
        <v>122</v>
      </c>
      <c r="Z180" s="68" t="s">
        <v>122</v>
      </c>
      <c r="AA180" s="638"/>
      <c r="AB180" s="68"/>
    </row>
    <row r="181" spans="1:29" s="16" customFormat="1" ht="24.75" customHeight="1" x14ac:dyDescent="0.25">
      <c r="A181" s="435" t="s">
        <v>0</v>
      </c>
      <c r="B181" s="435"/>
      <c r="C181" s="68"/>
      <c r="D181" s="68"/>
      <c r="E181" s="436">
        <f t="shared" ref="E181:K181" si="24">SUM(E61)</f>
        <v>502210</v>
      </c>
      <c r="F181" s="436">
        <f t="shared" si="24"/>
        <v>98000</v>
      </c>
      <c r="G181" s="436">
        <f t="shared" si="24"/>
        <v>812204</v>
      </c>
      <c r="H181" s="436">
        <f t="shared" si="24"/>
        <v>179163</v>
      </c>
      <c r="I181" s="436">
        <f t="shared" si="24"/>
        <v>3600</v>
      </c>
      <c r="J181" s="437">
        <f t="shared" si="24"/>
        <v>21834</v>
      </c>
      <c r="K181" s="437">
        <f t="shared" si="24"/>
        <v>0</v>
      </c>
      <c r="L181" s="436">
        <f>+L61</f>
        <v>0</v>
      </c>
      <c r="M181" s="436">
        <f>SUM(M61)</f>
        <v>1617011</v>
      </c>
      <c r="N181" s="87"/>
      <c r="O181" s="206"/>
      <c r="P181" s="98" t="e">
        <f>SUM(P61)</f>
        <v>#REF!</v>
      </c>
      <c r="Q181" s="436">
        <f>SUM(Q61)</f>
        <v>236890</v>
      </c>
      <c r="R181" s="436">
        <f>SUM(R61)</f>
        <v>2150</v>
      </c>
      <c r="S181" s="437">
        <f>SUM(S61)</f>
        <v>2400</v>
      </c>
      <c r="T181" s="437">
        <f>+T61</f>
        <v>0</v>
      </c>
      <c r="U181" s="437">
        <f>+U61</f>
        <v>0</v>
      </c>
      <c r="V181" s="437">
        <f>+V61</f>
        <v>30377</v>
      </c>
      <c r="W181" s="436">
        <f>SUM(W61)</f>
        <v>0</v>
      </c>
      <c r="X181" s="436">
        <f>SUM(X61)</f>
        <v>0</v>
      </c>
      <c r="Y181" s="436">
        <f>SUM(Y61)</f>
        <v>332517</v>
      </c>
      <c r="Z181" s="98">
        <f>SUM(Z61)</f>
        <v>1284494</v>
      </c>
      <c r="AA181" s="639"/>
      <c r="AB181" s="98"/>
    </row>
    <row r="182" spans="1:29" ht="24.75" customHeight="1" x14ac:dyDescent="0.25">
      <c r="A182" s="435" t="s">
        <v>69</v>
      </c>
      <c r="B182" s="435"/>
      <c r="C182" s="68"/>
      <c r="D182" s="68"/>
      <c r="E182" s="98">
        <f t="shared" ref="E182:K182" si="25">SUM(E162)</f>
        <v>175227</v>
      </c>
      <c r="F182" s="98">
        <f t="shared" si="25"/>
        <v>35797</v>
      </c>
      <c r="G182" s="98">
        <f t="shared" si="25"/>
        <v>286993</v>
      </c>
      <c r="H182" s="98">
        <f t="shared" si="25"/>
        <v>63948</v>
      </c>
      <c r="I182" s="87">
        <f t="shared" si="25"/>
        <v>4237</v>
      </c>
      <c r="J182" s="438">
        <f t="shared" si="25"/>
        <v>5871</v>
      </c>
      <c r="K182" s="438">
        <f t="shared" si="25"/>
        <v>0</v>
      </c>
      <c r="L182" s="87">
        <f>+L162</f>
        <v>308</v>
      </c>
      <c r="M182" s="98">
        <f>SUM(M162)</f>
        <v>572381</v>
      </c>
      <c r="N182" s="87"/>
      <c r="O182" s="206"/>
      <c r="P182" s="170">
        <f>SUM(P162)</f>
        <v>38900</v>
      </c>
      <c r="Q182" s="170">
        <f>SUM(Q162)</f>
        <v>3195</v>
      </c>
      <c r="R182" s="170">
        <f>SUM(R162)</f>
        <v>13093</v>
      </c>
      <c r="S182" s="91">
        <f>SUM(S162)</f>
        <v>3400</v>
      </c>
      <c r="T182" s="91">
        <f>SUM(T162)</f>
        <v>70375</v>
      </c>
      <c r="U182" s="91">
        <f>+U162</f>
        <v>0</v>
      </c>
      <c r="V182" s="91">
        <f>SUM(V162)</f>
        <v>9938</v>
      </c>
      <c r="W182" s="170" t="str">
        <f>+W159</f>
        <v>1/10</v>
      </c>
      <c r="X182" s="170">
        <f>SUM(X162)</f>
        <v>28000</v>
      </c>
      <c r="Y182" s="170">
        <f>SUM(Y162)</f>
        <v>166901</v>
      </c>
      <c r="Z182" s="86">
        <f>SUM(Z162)</f>
        <v>405480</v>
      </c>
      <c r="AA182" s="640"/>
      <c r="AB182" s="86"/>
      <c r="AC182" s="16"/>
    </row>
    <row r="183" spans="1:29" s="146" customFormat="1" ht="24.75" customHeight="1" x14ac:dyDescent="0.25">
      <c r="A183" s="439" t="s">
        <v>123</v>
      </c>
      <c r="B183" s="439"/>
      <c r="C183" s="139"/>
      <c r="D183" s="139"/>
      <c r="E183" s="440">
        <f>ROUND(SUM(E181:E182),0)</f>
        <v>677437</v>
      </c>
      <c r="F183" s="440">
        <f t="shared" ref="F183:L183" si="26">ROUND(SUM(F181:F182),0)</f>
        <v>133797</v>
      </c>
      <c r="G183" s="440">
        <f>ROUND(SUM(G181:G182),0)</f>
        <v>1099197</v>
      </c>
      <c r="H183" s="440">
        <f t="shared" si="26"/>
        <v>243111</v>
      </c>
      <c r="I183" s="440">
        <f t="shared" si="26"/>
        <v>7837</v>
      </c>
      <c r="J183" s="441">
        <f t="shared" si="26"/>
        <v>27705</v>
      </c>
      <c r="K183" s="441">
        <f t="shared" si="26"/>
        <v>0</v>
      </c>
      <c r="L183" s="440">
        <f t="shared" si="26"/>
        <v>308</v>
      </c>
      <c r="M183" s="440">
        <f>ROUND(SUM(M181:M182),0)</f>
        <v>2189392</v>
      </c>
      <c r="N183" s="350"/>
      <c r="O183" s="442"/>
      <c r="P183" s="140" t="e">
        <f>SUM(P181:P182)</f>
        <v>#REF!</v>
      </c>
      <c r="Q183" s="140">
        <f>SUM(Q181:Q182)</f>
        <v>240085</v>
      </c>
      <c r="R183" s="440">
        <f t="shared" ref="R183:X183" si="27">ROUND(SUM(R181:R182),0)</f>
        <v>15243</v>
      </c>
      <c r="S183" s="443">
        <f t="shared" si="27"/>
        <v>5800</v>
      </c>
      <c r="T183" s="443">
        <f t="shared" si="27"/>
        <v>70375</v>
      </c>
      <c r="U183" s="443">
        <f t="shared" si="27"/>
        <v>0</v>
      </c>
      <c r="V183" s="443">
        <f>ROUND(SUM(V181:V182),0)</f>
        <v>40315</v>
      </c>
      <c r="W183" s="440"/>
      <c r="X183" s="440">
        <f t="shared" si="27"/>
        <v>28000</v>
      </c>
      <c r="Y183" s="440">
        <f>ROUND(SUM(Y181:Y182),0)</f>
        <v>499418</v>
      </c>
      <c r="Z183" s="440">
        <f>ROUND(SUM(Z181:Z182),0)</f>
        <v>1689974</v>
      </c>
      <c r="AA183" s="641"/>
      <c r="AB183" s="440"/>
      <c r="AC183" s="145"/>
    </row>
    <row r="184" spans="1:29" ht="24.75" customHeight="1" thickBot="1" x14ac:dyDescent="0.3">
      <c r="A184" s="216"/>
      <c r="B184" s="16"/>
      <c r="C184" s="74"/>
      <c r="D184" s="74"/>
      <c r="E184" s="100"/>
      <c r="F184" s="100"/>
      <c r="G184" s="100"/>
      <c r="H184" s="100"/>
      <c r="I184" s="100"/>
      <c r="J184" s="342"/>
      <c r="K184" s="342"/>
      <c r="L184" s="100"/>
      <c r="M184" s="444"/>
      <c r="N184" s="100"/>
      <c r="O184" s="16"/>
      <c r="P184" s="445"/>
      <c r="Q184" s="446"/>
      <c r="R184" s="446"/>
      <c r="S184" s="150"/>
      <c r="T184" s="150"/>
      <c r="U184" s="150"/>
      <c r="V184" s="360"/>
      <c r="W184" s="446"/>
      <c r="X184" s="446"/>
      <c r="Y184" s="447"/>
      <c r="Z184" s="94"/>
      <c r="AA184" s="642"/>
      <c r="AB184" s="65"/>
      <c r="AC184" s="16"/>
    </row>
    <row r="185" spans="1:29" ht="24.75" customHeight="1" x14ac:dyDescent="0.25">
      <c r="A185" s="448" t="s">
        <v>124</v>
      </c>
      <c r="B185" s="449"/>
      <c r="C185" s="450"/>
      <c r="D185" s="451">
        <v>1689974</v>
      </c>
      <c r="E185" s="452"/>
      <c r="F185" s="366"/>
      <c r="G185" s="210"/>
      <c r="H185" s="100"/>
      <c r="I185" s="100"/>
      <c r="J185" s="342"/>
      <c r="K185" s="342"/>
      <c r="L185" s="87"/>
      <c r="M185" s="240"/>
      <c r="N185" s="100"/>
      <c r="O185" s="16"/>
      <c r="P185" s="453"/>
      <c r="Q185" s="87"/>
      <c r="R185" s="87"/>
      <c r="S185" s="87"/>
      <c r="T185" s="89"/>
      <c r="U185" s="89"/>
      <c r="V185" s="89"/>
      <c r="W185" s="87"/>
      <c r="X185" s="454"/>
      <c r="Y185" s="455"/>
      <c r="Z185" s="456"/>
      <c r="AB185" s="457"/>
      <c r="AC185" s="16"/>
    </row>
    <row r="186" spans="1:29" ht="24.75" customHeight="1" x14ac:dyDescent="0.25">
      <c r="A186" s="458" t="s">
        <v>125</v>
      </c>
      <c r="B186" s="459"/>
      <c r="C186" s="74"/>
      <c r="D186" s="460"/>
      <c r="E186" s="461"/>
      <c r="F186" s="366"/>
      <c r="G186" s="366"/>
      <c r="H186" s="210"/>
      <c r="I186" s="100"/>
      <c r="J186" s="342"/>
      <c r="K186" s="342"/>
      <c r="L186" s="87"/>
      <c r="M186" s="240"/>
      <c r="N186" s="100"/>
      <c r="O186" s="459"/>
      <c r="P186" s="453"/>
      <c r="Q186" s="87"/>
      <c r="R186" s="87"/>
      <c r="S186" s="87"/>
      <c r="T186" s="89"/>
      <c r="U186" s="89"/>
      <c r="V186" s="89"/>
      <c r="W186" s="87"/>
      <c r="X186" s="222"/>
      <c r="Y186" s="462"/>
      <c r="Z186" s="463"/>
      <c r="AA186" s="604"/>
      <c r="AB186" s="65"/>
      <c r="AC186" s="16"/>
    </row>
    <row r="187" spans="1:29" ht="24.75" customHeight="1" x14ac:dyDescent="0.2">
      <c r="A187" s="399" t="s">
        <v>126</v>
      </c>
      <c r="B187" s="22"/>
      <c r="C187" s="460">
        <v>99600</v>
      </c>
      <c r="D187" s="96"/>
      <c r="E187" s="464"/>
      <c r="F187" s="366"/>
      <c r="G187" s="100"/>
      <c r="H187" s="465"/>
      <c r="I187" s="100"/>
      <c r="J187" s="342"/>
      <c r="K187" s="342"/>
      <c r="L187" s="87"/>
      <c r="M187" s="93"/>
      <c r="N187" s="87"/>
      <c r="O187" s="16"/>
      <c r="P187" s="453"/>
      <c r="Q187" s="87"/>
      <c r="R187" s="87"/>
      <c r="S187" s="466"/>
      <c r="T187" s="210"/>
      <c r="U187" s="212"/>
      <c r="V187" s="24"/>
      <c r="W187" s="16"/>
      <c r="X187" s="16"/>
      <c r="Y187" s="16"/>
      <c r="Z187" s="65"/>
      <c r="AB187" s="65"/>
    </row>
    <row r="188" spans="1:29" ht="24.75" customHeight="1" x14ac:dyDescent="0.25">
      <c r="A188" s="467" t="s">
        <v>127</v>
      </c>
      <c r="B188" s="468"/>
      <c r="C188" s="460">
        <f>+Q183</f>
        <v>240085</v>
      </c>
      <c r="D188" s="74"/>
      <c r="E188" s="461"/>
      <c r="F188" s="100"/>
      <c r="G188" s="100"/>
      <c r="H188" s="210"/>
      <c r="I188" s="100"/>
      <c r="J188" s="342"/>
      <c r="K188" s="342"/>
      <c r="L188" s="210"/>
      <c r="M188" s="240"/>
      <c r="N188" s="100"/>
      <c r="O188" s="16"/>
      <c r="P188" s="469"/>
      <c r="Q188" s="87"/>
      <c r="R188" s="100"/>
      <c r="S188" s="89"/>
      <c r="T188" s="89"/>
      <c r="U188" s="89"/>
      <c r="V188" s="89"/>
      <c r="W188" s="87"/>
      <c r="X188" s="87"/>
      <c r="Y188" s="20"/>
      <c r="Z188" s="240"/>
      <c r="AA188" s="604"/>
      <c r="AB188" s="65"/>
      <c r="AC188" s="16"/>
    </row>
    <row r="189" spans="1:29" ht="24.75" customHeight="1" x14ac:dyDescent="0.25">
      <c r="A189" s="399" t="s">
        <v>128</v>
      </c>
      <c r="B189" s="22"/>
      <c r="C189" s="460">
        <f>+R183</f>
        <v>15243</v>
      </c>
      <c r="D189" s="74"/>
      <c r="E189" s="461"/>
      <c r="F189" s="100"/>
      <c r="G189" s="100"/>
      <c r="H189" s="100">
        <f>+E193-M183</f>
        <v>0</v>
      </c>
      <c r="I189" s="100"/>
      <c r="J189" s="342"/>
      <c r="K189" s="342"/>
      <c r="L189" s="100"/>
      <c r="M189" s="240"/>
      <c r="N189" s="100"/>
      <c r="O189" s="16"/>
      <c r="P189" s="170"/>
      <c r="Q189" s="87"/>
      <c r="R189" s="100"/>
      <c r="S189" s="89"/>
      <c r="T189" s="89"/>
      <c r="U189" s="89"/>
      <c r="V189" s="89"/>
      <c r="W189" s="87"/>
      <c r="X189" s="87"/>
      <c r="Y189" s="16"/>
      <c r="Z189" s="240"/>
      <c r="AA189" s="604"/>
      <c r="AB189" s="65"/>
      <c r="AC189" s="16"/>
    </row>
    <row r="190" spans="1:29" ht="24.75" customHeight="1" x14ac:dyDescent="0.25">
      <c r="A190" s="467" t="s">
        <v>129</v>
      </c>
      <c r="B190" s="470"/>
      <c r="C190" s="460">
        <f>+S183</f>
        <v>5800</v>
      </c>
      <c r="D190" s="74"/>
      <c r="E190" s="461"/>
      <c r="F190" s="16"/>
      <c r="G190" s="100"/>
      <c r="H190" s="16"/>
      <c r="I190" s="100"/>
      <c r="J190" s="342"/>
      <c r="K190" s="342"/>
      <c r="L190" s="100"/>
      <c r="M190" s="240"/>
      <c r="N190" s="100"/>
      <c r="O190" s="16"/>
      <c r="P190" s="216"/>
      <c r="Q190" s="87"/>
      <c r="R190" s="100"/>
      <c r="S190" s="89"/>
      <c r="T190" s="89"/>
      <c r="U190" s="89"/>
      <c r="V190" s="89"/>
      <c r="W190" s="87"/>
      <c r="X190" s="87"/>
      <c r="Y190" s="16"/>
      <c r="Z190" s="240"/>
      <c r="AA190" s="604"/>
      <c r="AB190" s="65"/>
      <c r="AC190" s="16"/>
    </row>
    <row r="191" spans="1:29" ht="24.75" customHeight="1" x14ac:dyDescent="0.25">
      <c r="A191" s="399" t="s">
        <v>130</v>
      </c>
      <c r="B191" s="206"/>
      <c r="C191" s="460">
        <f>+T183</f>
        <v>70375</v>
      </c>
      <c r="D191" s="74"/>
      <c r="E191" s="461"/>
      <c r="F191" s="16"/>
      <c r="G191" s="16"/>
      <c r="H191" s="16"/>
      <c r="I191" s="100"/>
      <c r="J191" s="342"/>
      <c r="K191" s="342"/>
      <c r="L191" s="100"/>
      <c r="M191" s="240"/>
      <c r="N191" s="100"/>
      <c r="O191" s="16"/>
      <c r="P191" s="216"/>
      <c r="Q191" s="87"/>
      <c r="R191" s="100"/>
      <c r="S191" s="89"/>
      <c r="T191" s="89"/>
      <c r="U191" s="89"/>
      <c r="V191" s="89"/>
      <c r="W191" s="87"/>
      <c r="X191" s="87"/>
      <c r="Y191" s="16"/>
      <c r="Z191" s="240"/>
      <c r="AA191" s="604"/>
      <c r="AB191" s="65"/>
      <c r="AC191" s="16"/>
    </row>
    <row r="192" spans="1:29" ht="24.75" customHeight="1" x14ac:dyDescent="0.25">
      <c r="A192" s="399" t="s">
        <v>131</v>
      </c>
      <c r="B192" s="22"/>
      <c r="C192" s="471">
        <f>+X183</f>
        <v>28000</v>
      </c>
      <c r="D192" s="96"/>
      <c r="E192" s="472"/>
      <c r="F192" s="241"/>
      <c r="G192" s="473"/>
      <c r="H192" s="100"/>
      <c r="I192" s="100"/>
      <c r="J192" s="342"/>
      <c r="K192" s="342"/>
      <c r="L192" s="100"/>
      <c r="M192" s="240"/>
      <c r="N192" s="100"/>
      <c r="O192" s="16"/>
      <c r="P192" s="216"/>
      <c r="Q192" s="87"/>
      <c r="R192" s="100"/>
      <c r="S192" s="89"/>
      <c r="T192" s="89"/>
      <c r="U192" s="89"/>
      <c r="V192" s="89"/>
      <c r="W192" s="87"/>
      <c r="X192" s="87"/>
      <c r="Y192" s="100"/>
      <c r="Z192" s="474"/>
      <c r="AA192" s="604"/>
      <c r="AB192" s="65"/>
      <c r="AC192" s="16"/>
    </row>
    <row r="193" spans="1:29" ht="24.75" customHeight="1" thickBot="1" x14ac:dyDescent="0.3">
      <c r="A193" s="475"/>
      <c r="B193" s="476" t="s">
        <v>121</v>
      </c>
      <c r="C193" s="477">
        <f>SUM(C187:C192)</f>
        <v>459103</v>
      </c>
      <c r="D193" s="478"/>
      <c r="E193" s="479">
        <f>+D185+C193+V183</f>
        <v>2189392</v>
      </c>
      <c r="F193" s="210"/>
      <c r="G193" s="480"/>
      <c r="H193" s="100"/>
      <c r="I193" s="100"/>
      <c r="J193" s="342"/>
      <c r="K193" s="342"/>
      <c r="L193" s="100"/>
      <c r="M193" s="240"/>
      <c r="N193" s="100"/>
      <c r="O193" s="16"/>
      <c r="P193" s="216"/>
      <c r="Q193" s="16"/>
      <c r="R193" s="16"/>
      <c r="S193" s="157"/>
      <c r="T193" s="157"/>
      <c r="U193" s="157"/>
      <c r="V193" s="157"/>
      <c r="W193" s="16"/>
      <c r="X193" s="16"/>
      <c r="Y193" s="16"/>
      <c r="Z193" s="65"/>
      <c r="AA193" s="604"/>
      <c r="AB193" s="65"/>
    </row>
    <row r="194" spans="1:29" ht="24.75" customHeight="1" x14ac:dyDescent="0.25">
      <c r="A194" s="216"/>
      <c r="B194" s="16"/>
      <c r="C194" s="481"/>
      <c r="D194" s="482"/>
      <c r="E194" s="100"/>
      <c r="F194" s="100"/>
      <c r="G194" s="100"/>
      <c r="H194" s="100"/>
      <c r="I194" s="100"/>
      <c r="J194" s="342"/>
      <c r="K194" s="342"/>
      <c r="L194" s="100"/>
      <c r="M194" s="240"/>
      <c r="N194" s="100"/>
      <c r="O194" s="16"/>
      <c r="P194" s="216"/>
      <c r="Q194" s="87"/>
      <c r="R194" s="210"/>
      <c r="S194" s="89"/>
      <c r="T194" s="89"/>
      <c r="U194" s="89"/>
      <c r="V194" s="89"/>
      <c r="W194" s="87"/>
      <c r="X194" s="87"/>
      <c r="Y194" s="100"/>
      <c r="Z194" s="474"/>
      <c r="AA194" s="604"/>
      <c r="AB194" s="65"/>
    </row>
    <row r="195" spans="1:29" ht="24.75" customHeight="1" x14ac:dyDescent="0.25">
      <c r="A195" s="216"/>
      <c r="B195" s="147" t="s">
        <v>56</v>
      </c>
      <c r="C195" s="483"/>
      <c r="D195" s="96"/>
      <c r="E195" s="100"/>
      <c r="F195" s="100"/>
      <c r="G195" s="16"/>
      <c r="H195" s="100"/>
      <c r="I195" s="100"/>
      <c r="J195" s="342"/>
      <c r="K195" s="342"/>
      <c r="L195" s="100"/>
      <c r="M195" s="240"/>
      <c r="N195" s="100"/>
      <c r="O195" s="16"/>
      <c r="P195" s="399" t="str">
        <f>+B195</f>
        <v>DATE:-</v>
      </c>
      <c r="Q195" s="16"/>
      <c r="R195" s="16"/>
      <c r="S195" s="157"/>
      <c r="T195" s="89"/>
      <c r="U195" s="89"/>
      <c r="V195" s="89"/>
      <c r="W195" s="87"/>
      <c r="X195" s="87"/>
      <c r="Y195" s="100"/>
      <c r="Z195" s="474"/>
      <c r="AA195" s="604"/>
      <c r="AB195" s="65"/>
    </row>
    <row r="196" spans="1:29" ht="24.75" customHeight="1" x14ac:dyDescent="0.25">
      <c r="A196" s="216"/>
      <c r="B196" s="205" t="str">
        <f>+B29</f>
        <v>26/12/2017</v>
      </c>
      <c r="C196" s="206" t="s">
        <v>57</v>
      </c>
      <c r="D196" s="74"/>
      <c r="E196" s="148"/>
      <c r="F196" s="149" t="s">
        <v>58</v>
      </c>
      <c r="G196" s="100"/>
      <c r="H196" s="100"/>
      <c r="I196" s="149"/>
      <c r="J196" s="150" t="s">
        <v>39</v>
      </c>
      <c r="K196" s="150"/>
      <c r="L196" s="16"/>
      <c r="M196" s="65"/>
      <c r="O196" s="16"/>
      <c r="P196" s="205" t="str">
        <f>+P29</f>
        <v>26/12/2017</v>
      </c>
      <c r="Q196" s="22" t="s">
        <v>57</v>
      </c>
      <c r="R196" s="16"/>
      <c r="S196" s="89"/>
      <c r="T196" s="150"/>
      <c r="U196" s="150"/>
      <c r="V196" s="150"/>
      <c r="W196" s="87"/>
      <c r="X196" s="149" t="s">
        <v>59</v>
      </c>
      <c r="Y196" s="16"/>
      <c r="Z196" s="484" t="s">
        <v>39</v>
      </c>
      <c r="AA196" s="604"/>
      <c r="AB196" s="65"/>
    </row>
    <row r="197" spans="1:29" ht="24.75" customHeight="1" x14ac:dyDescent="0.25">
      <c r="A197" s="216"/>
      <c r="B197" s="16"/>
      <c r="C197" s="74"/>
      <c r="D197" s="74"/>
      <c r="E197" s="100"/>
      <c r="F197" s="100"/>
      <c r="G197" s="100"/>
      <c r="H197" s="16"/>
      <c r="I197" s="100"/>
      <c r="J197" s="342"/>
      <c r="K197" s="342"/>
      <c r="L197" s="100"/>
      <c r="M197" s="240"/>
      <c r="N197" s="100"/>
      <c r="O197" s="16"/>
      <c r="P197" s="216"/>
      <c r="Q197" s="16"/>
      <c r="R197" s="16"/>
      <c r="S197" s="89"/>
      <c r="T197" s="89"/>
      <c r="U197" s="89"/>
      <c r="V197" s="89"/>
      <c r="W197" s="87"/>
      <c r="X197" s="87"/>
      <c r="Y197" s="100"/>
      <c r="Z197" s="474"/>
      <c r="AA197" s="604"/>
      <c r="AB197" s="65"/>
      <c r="AC197" s="16"/>
    </row>
    <row r="198" spans="1:29" ht="24.75" customHeight="1" x14ac:dyDescent="0.25">
      <c r="A198" s="223"/>
      <c r="B198" s="468"/>
      <c r="C198" s="485"/>
      <c r="D198" s="103"/>
      <c r="E198" s="110"/>
      <c r="F198" s="110"/>
      <c r="G198" s="110"/>
      <c r="H198" s="27"/>
      <c r="I198" s="110"/>
      <c r="J198" s="107"/>
      <c r="K198" s="107"/>
      <c r="L198" s="110"/>
      <c r="M198" s="486"/>
      <c r="N198" s="100"/>
      <c r="O198" s="16"/>
      <c r="P198" s="223"/>
      <c r="Q198" s="105"/>
      <c r="R198" s="265"/>
      <c r="S198" s="183"/>
      <c r="T198" s="183"/>
      <c r="U198" s="183"/>
      <c r="V198" s="183"/>
      <c r="W198" s="105"/>
      <c r="X198" s="105"/>
      <c r="Y198" s="110"/>
      <c r="Z198" s="487"/>
      <c r="AA198" s="643"/>
      <c r="AB198" s="121"/>
      <c r="AC198" s="16"/>
    </row>
    <row r="199" spans="1:29" ht="24.75" customHeight="1" x14ac:dyDescent="0.25">
      <c r="A199" s="16"/>
      <c r="B199" s="16"/>
      <c r="C199" s="48"/>
      <c r="D199" s="74"/>
      <c r="E199" s="100"/>
      <c r="F199" s="100"/>
      <c r="G199" s="100"/>
      <c r="H199" s="16"/>
      <c r="I199" s="100"/>
      <c r="J199" s="342"/>
      <c r="K199" s="342"/>
      <c r="L199" s="100">
        <f>+L172+L137+L104+L68+L32</f>
        <v>0</v>
      </c>
      <c r="M199" s="100"/>
      <c r="N199" s="100"/>
      <c r="O199" s="16"/>
      <c r="P199" s="16"/>
      <c r="Q199" s="87"/>
      <c r="R199" s="210"/>
      <c r="S199" s="89"/>
      <c r="T199" s="89"/>
      <c r="U199" s="89"/>
      <c r="V199" s="89"/>
      <c r="W199" s="87"/>
      <c r="X199" s="87"/>
      <c r="Y199" s="100"/>
      <c r="Z199" s="210"/>
      <c r="AA199" s="604"/>
      <c r="AB199" s="16"/>
      <c r="AC199" s="16"/>
    </row>
    <row r="200" spans="1:29" ht="24.75" customHeight="1" x14ac:dyDescent="0.25">
      <c r="A200" s="16"/>
      <c r="B200" s="16"/>
      <c r="C200" s="48"/>
      <c r="D200" s="74"/>
      <c r="E200" s="100"/>
      <c r="F200" s="100"/>
      <c r="G200" s="100"/>
      <c r="H200" s="16"/>
      <c r="I200" s="100"/>
      <c r="J200" s="342"/>
      <c r="K200" s="342"/>
      <c r="L200" s="100"/>
      <c r="M200" s="100"/>
      <c r="N200" s="100"/>
      <c r="O200" s="16"/>
      <c r="P200" s="16"/>
      <c r="Q200" s="87"/>
      <c r="R200" s="210"/>
      <c r="S200" s="89"/>
      <c r="T200" s="89"/>
      <c r="U200" s="89"/>
      <c r="V200" s="89"/>
      <c r="W200" s="87"/>
      <c r="X200" s="87"/>
      <c r="Y200" s="100"/>
      <c r="Z200" s="210"/>
      <c r="AA200" s="604"/>
      <c r="AB200" s="16"/>
      <c r="AC200" s="16"/>
    </row>
    <row r="201" spans="1:29" ht="24.75" customHeight="1" x14ac:dyDescent="0.25">
      <c r="A201" s="16"/>
      <c r="B201" s="16"/>
      <c r="C201" s="48"/>
      <c r="D201" s="74"/>
      <c r="E201" s="100"/>
      <c r="F201" s="100"/>
      <c r="H201" s="16"/>
      <c r="I201" s="100"/>
      <c r="J201" s="342"/>
      <c r="K201" s="342"/>
      <c r="L201" s="100"/>
      <c r="M201" s="100"/>
      <c r="N201" s="100"/>
      <c r="O201" s="16"/>
      <c r="P201" s="16"/>
      <c r="Q201" s="87"/>
      <c r="R201" s="210"/>
      <c r="S201" s="89"/>
      <c r="T201" s="89"/>
      <c r="U201" s="89"/>
      <c r="V201" s="89"/>
      <c r="W201" s="87"/>
      <c r="X201" s="87"/>
      <c r="Y201" s="100"/>
      <c r="Z201" s="210"/>
      <c r="AA201" s="604"/>
      <c r="AB201" s="16"/>
      <c r="AC201" s="16"/>
    </row>
    <row r="202" spans="1:29" ht="24.75" customHeight="1" x14ac:dyDescent="0.25">
      <c r="G202" s="100"/>
      <c r="L202" s="488"/>
      <c r="M202" s="12">
        <v>84361</v>
      </c>
      <c r="P202" s="154"/>
      <c r="Q202" s="154" t="e">
        <f>+#REF!-P202</f>
        <v>#REF!</v>
      </c>
      <c r="S202" s="89"/>
      <c r="T202" s="89"/>
      <c r="U202" s="89"/>
      <c r="V202" s="89"/>
      <c r="W202" s="87"/>
      <c r="X202" s="87"/>
      <c r="Y202" s="100"/>
      <c r="AB202" s="16"/>
      <c r="AC202" s="16"/>
    </row>
    <row r="203" spans="1:29" ht="24.75" customHeight="1" x14ac:dyDescent="0.25">
      <c r="A203" s="16"/>
      <c r="B203" s="16"/>
      <c r="C203" s="74"/>
      <c r="D203" s="74"/>
      <c r="E203" s="100"/>
      <c r="F203" s="100"/>
      <c r="G203" s="100"/>
      <c r="H203" s="149"/>
      <c r="I203" s="100"/>
      <c r="J203" s="342"/>
      <c r="K203" s="342"/>
      <c r="L203" s="100"/>
      <c r="M203" s="100"/>
      <c r="N203" s="100"/>
      <c r="O203" s="16"/>
      <c r="P203" s="16"/>
      <c r="S203" s="150"/>
      <c r="T203" s="150"/>
      <c r="U203" s="150"/>
      <c r="V203" s="150"/>
      <c r="W203" s="149"/>
      <c r="X203" s="149"/>
    </row>
    <row r="204" spans="1:29" ht="24.75" customHeight="1" x14ac:dyDescent="0.25">
      <c r="A204" s="16"/>
      <c r="B204" s="16"/>
      <c r="C204" s="74"/>
      <c r="D204" s="74"/>
      <c r="E204" s="100"/>
      <c r="F204" s="100"/>
      <c r="G204" s="100"/>
      <c r="H204" s="149"/>
      <c r="I204" s="100"/>
      <c r="J204" s="342"/>
      <c r="K204" s="342"/>
      <c r="L204" s="100"/>
      <c r="M204" s="100"/>
      <c r="N204" s="100"/>
      <c r="O204" s="16"/>
      <c r="P204" s="16"/>
      <c r="S204" s="150"/>
      <c r="T204" s="150"/>
      <c r="U204" s="150"/>
      <c r="V204" s="150"/>
      <c r="W204" s="149"/>
      <c r="X204" s="149"/>
    </row>
    <row r="205" spans="1:29" ht="24.75" customHeight="1" x14ac:dyDescent="0.25">
      <c r="A205" s="16"/>
      <c r="B205" s="16"/>
      <c r="C205" s="74"/>
      <c r="D205" s="74"/>
      <c r="E205" s="100"/>
      <c r="F205" s="100"/>
      <c r="G205" s="100"/>
      <c r="H205" s="149"/>
      <c r="I205" s="100"/>
      <c r="J205" s="342"/>
      <c r="K205" s="342"/>
      <c r="L205" s="100"/>
      <c r="M205" s="100"/>
      <c r="N205" s="100"/>
      <c r="O205" s="16"/>
      <c r="P205" s="16"/>
      <c r="S205" s="150"/>
      <c r="T205" s="150"/>
      <c r="U205" s="150"/>
      <c r="V205" s="150"/>
      <c r="W205" s="149"/>
      <c r="X205" s="149"/>
    </row>
    <row r="206" spans="1:29" ht="24.75" customHeight="1" x14ac:dyDescent="0.25">
      <c r="A206" s="16"/>
      <c r="B206" s="16"/>
      <c r="C206" s="74"/>
      <c r="D206" s="74"/>
      <c r="E206" s="100"/>
      <c r="F206" s="100"/>
      <c r="G206" s="100"/>
      <c r="H206" s="149"/>
      <c r="I206" s="100"/>
      <c r="J206" s="342"/>
      <c r="K206" s="342"/>
      <c r="L206" s="100"/>
      <c r="M206" s="100"/>
      <c r="N206" s="100"/>
      <c r="O206" s="16"/>
      <c r="P206" s="16"/>
      <c r="S206" s="150"/>
      <c r="T206" s="150"/>
      <c r="U206" s="150"/>
      <c r="V206" s="150"/>
      <c r="W206" s="149"/>
      <c r="X206" s="149"/>
    </row>
    <row r="207" spans="1:29" ht="24.75" customHeight="1" x14ac:dyDescent="0.25">
      <c r="A207" s="16"/>
      <c r="B207" s="16"/>
      <c r="C207" s="74"/>
      <c r="D207" s="74"/>
      <c r="E207" s="100"/>
      <c r="F207" s="100"/>
      <c r="G207" s="100"/>
      <c r="H207" s="149"/>
      <c r="I207" s="100"/>
      <c r="J207" s="342"/>
      <c r="K207" s="342"/>
      <c r="L207" s="100"/>
      <c r="M207" s="100"/>
      <c r="N207" s="100"/>
      <c r="O207" s="16"/>
      <c r="P207" s="16"/>
      <c r="S207" s="150"/>
      <c r="T207" s="150"/>
      <c r="U207" s="150"/>
      <c r="V207" s="150"/>
      <c r="W207" s="149"/>
      <c r="X207" s="149"/>
    </row>
    <row r="208" spans="1:29" ht="24.75" customHeight="1" x14ac:dyDescent="0.25">
      <c r="A208" s="16"/>
      <c r="B208" s="16"/>
      <c r="C208" s="74"/>
      <c r="D208" s="74"/>
      <c r="E208" s="100"/>
      <c r="F208" s="100"/>
      <c r="H208" s="149"/>
      <c r="I208" s="100"/>
      <c r="J208" s="342"/>
      <c r="K208" s="342"/>
      <c r="L208" s="100"/>
      <c r="M208" s="100"/>
      <c r="N208" s="100"/>
      <c r="O208" s="16"/>
      <c r="P208" s="16"/>
      <c r="S208" s="150"/>
      <c r="T208" s="150"/>
      <c r="U208" s="150"/>
      <c r="V208" s="150"/>
      <c r="W208" s="149"/>
      <c r="X208" s="149"/>
    </row>
    <row r="209" spans="1:31" ht="24.75" customHeight="1" x14ac:dyDescent="0.25">
      <c r="A209" s="489" t="s">
        <v>132</v>
      </c>
      <c r="B209" s="16"/>
      <c r="I209" s="100"/>
      <c r="J209" s="342"/>
      <c r="K209" s="342"/>
      <c r="L209" s="100"/>
      <c r="M209" s="100"/>
      <c r="N209" s="100"/>
      <c r="O209" s="489" t="s">
        <v>132</v>
      </c>
      <c r="P209" s="16" t="s">
        <v>133</v>
      </c>
      <c r="Q209" s="87"/>
      <c r="R209" s="210"/>
      <c r="S209" s="89"/>
      <c r="T209" s="89"/>
      <c r="U209" s="89"/>
      <c r="V209" s="89"/>
      <c r="W209" s="87"/>
      <c r="X209" s="87"/>
      <c r="Y209" s="100"/>
      <c r="Z209" s="210"/>
      <c r="AA209" s="604"/>
      <c r="AB209" s="16"/>
      <c r="AC209" s="16"/>
    </row>
    <row r="210" spans="1:31" ht="24.75" customHeight="1" x14ac:dyDescent="0.25">
      <c r="C210" s="490" t="s">
        <v>1</v>
      </c>
      <c r="G210" s="491"/>
      <c r="H210" s="492"/>
      <c r="L210" s="154"/>
      <c r="P210" s="87"/>
      <c r="S210" s="493" t="s">
        <v>1</v>
      </c>
      <c r="T210" s="493"/>
      <c r="U210" s="493"/>
      <c r="V210" s="493"/>
      <c r="X210" s="87"/>
      <c r="Y210" s="100"/>
      <c r="Z210" s="210"/>
      <c r="AA210" s="604"/>
    </row>
    <row r="211" spans="1:31" ht="24.75" customHeight="1" x14ac:dyDescent="0.25">
      <c r="A211" s="494"/>
      <c r="B211" s="495"/>
      <c r="C211" s="496" t="s">
        <v>134</v>
      </c>
      <c r="D211" s="497"/>
      <c r="E211" s="491"/>
      <c r="F211" s="491"/>
      <c r="G211" s="492"/>
      <c r="H211" s="491"/>
      <c r="I211" s="491"/>
      <c r="J211" s="21"/>
      <c r="K211" s="21"/>
      <c r="L211" s="492"/>
      <c r="M211" s="498"/>
      <c r="N211" s="498"/>
      <c r="O211" s="494"/>
      <c r="P211" s="16"/>
      <c r="S211" s="499" t="s">
        <v>134</v>
      </c>
      <c r="T211" s="499"/>
      <c r="U211" s="499"/>
      <c r="V211" s="499"/>
      <c r="W211" s="491"/>
      <c r="X211" s="87"/>
      <c r="Y211" s="15"/>
      <c r="Z211" s="100"/>
      <c r="AA211" s="644"/>
    </row>
    <row r="212" spans="1:31" ht="24.75" customHeight="1" x14ac:dyDescent="0.25">
      <c r="A212" s="494"/>
      <c r="C212" s="59"/>
      <c r="E212" s="492"/>
      <c r="F212" s="492"/>
      <c r="H212" s="103"/>
      <c r="I212" s="25" t="s">
        <v>3</v>
      </c>
      <c r="J212" s="26" t="s">
        <v>172</v>
      </c>
      <c r="K212" s="156"/>
      <c r="L212" s="492"/>
      <c r="M212" s="229">
        <v>1</v>
      </c>
      <c r="N212" s="87"/>
      <c r="O212" s="494"/>
      <c r="Q212" s="25" t="s">
        <v>3</v>
      </c>
      <c r="R212" s="26" t="s">
        <v>170</v>
      </c>
      <c r="S212" s="89"/>
      <c r="T212" s="89"/>
      <c r="U212" s="89"/>
      <c r="V212" s="89"/>
      <c r="W212" s="105"/>
      <c r="X212" s="105"/>
      <c r="Y212" s="30"/>
      <c r="Z212" s="100"/>
      <c r="AA212" s="612"/>
      <c r="AB212" s="468">
        <v>2</v>
      </c>
    </row>
    <row r="213" spans="1:31" ht="24.75" customHeight="1" x14ac:dyDescent="0.25">
      <c r="A213" s="32"/>
      <c r="B213" s="33"/>
      <c r="C213" s="32"/>
      <c r="D213" s="34"/>
      <c r="E213" s="32"/>
      <c r="F213" s="34"/>
      <c r="G213" s="35" t="s">
        <v>163</v>
      </c>
      <c r="H213" s="37"/>
      <c r="I213" s="34"/>
      <c r="J213" s="38"/>
      <c r="K213" s="39"/>
      <c r="L213" s="40"/>
      <c r="M213" s="37" t="s">
        <v>4</v>
      </c>
      <c r="N213" s="48"/>
      <c r="O213" s="32"/>
      <c r="P213" s="41"/>
      <c r="Q213" s="32"/>
      <c r="R213" s="34"/>
      <c r="S213" s="42"/>
      <c r="T213" s="39"/>
      <c r="U213" s="39" t="s">
        <v>147</v>
      </c>
      <c r="V213" s="43"/>
      <c r="W213" s="654"/>
      <c r="X213" s="655"/>
      <c r="Y213" s="32"/>
      <c r="Z213" s="32"/>
      <c r="AA213" s="606" t="s">
        <v>6</v>
      </c>
      <c r="AB213" s="44" t="s">
        <v>7</v>
      </c>
      <c r="AD213" s="500"/>
      <c r="AE213" s="501"/>
    </row>
    <row r="214" spans="1:31" ht="24.75" customHeight="1" x14ac:dyDescent="0.25">
      <c r="A214" s="36" t="s">
        <v>8</v>
      </c>
      <c r="B214" s="47"/>
      <c r="C214" s="36"/>
      <c r="D214" s="47" t="s">
        <v>9</v>
      </c>
      <c r="E214" s="36" t="s">
        <v>10</v>
      </c>
      <c r="F214" s="48" t="s">
        <v>11</v>
      </c>
      <c r="G214" s="36" t="s">
        <v>12</v>
      </c>
      <c r="H214" s="36" t="s">
        <v>13</v>
      </c>
      <c r="I214" s="48"/>
      <c r="J214" s="49" t="s">
        <v>14</v>
      </c>
      <c r="K214" s="656"/>
      <c r="L214" s="50"/>
      <c r="M214" s="44"/>
      <c r="N214" s="48"/>
      <c r="O214" s="36" t="s">
        <v>8</v>
      </c>
      <c r="P214" s="51"/>
      <c r="Q214" s="36" t="s">
        <v>16</v>
      </c>
      <c r="R214" s="48" t="s">
        <v>17</v>
      </c>
      <c r="S214" s="49" t="s">
        <v>18</v>
      </c>
      <c r="T214" s="52"/>
      <c r="U214" s="52" t="s">
        <v>149</v>
      </c>
      <c r="V214" s="52"/>
      <c r="W214" s="658" t="s">
        <v>20</v>
      </c>
      <c r="X214" s="659"/>
      <c r="Y214" s="36" t="s">
        <v>21</v>
      </c>
      <c r="Z214" s="36" t="s">
        <v>22</v>
      </c>
      <c r="AA214" s="607"/>
      <c r="AB214" s="44"/>
      <c r="AD214" s="501"/>
      <c r="AE214" s="501"/>
    </row>
    <row r="215" spans="1:31" ht="24.75" customHeight="1" x14ac:dyDescent="0.25">
      <c r="A215" s="54" t="s">
        <v>23</v>
      </c>
      <c r="B215" s="214" t="s">
        <v>24</v>
      </c>
      <c r="C215" s="54" t="s">
        <v>25</v>
      </c>
      <c r="D215" s="55" t="s">
        <v>26</v>
      </c>
      <c r="E215" s="54" t="s">
        <v>11</v>
      </c>
      <c r="F215" s="56"/>
      <c r="G215" s="57">
        <v>1.36</v>
      </c>
      <c r="H215" s="58">
        <v>0.3</v>
      </c>
      <c r="I215" s="59" t="s">
        <v>27</v>
      </c>
      <c r="J215" s="60" t="s">
        <v>28</v>
      </c>
      <c r="K215" s="657"/>
      <c r="L215" s="502"/>
      <c r="M215" s="61" t="s">
        <v>135</v>
      </c>
      <c r="N215" s="48"/>
      <c r="O215" s="54" t="s">
        <v>23</v>
      </c>
      <c r="P215" s="62" t="s">
        <v>30</v>
      </c>
      <c r="Q215" s="54" t="s">
        <v>31</v>
      </c>
      <c r="R215" s="59" t="s">
        <v>32</v>
      </c>
      <c r="S215" s="63"/>
      <c r="T215" s="64"/>
      <c r="U215" s="64"/>
      <c r="V215" s="64"/>
      <c r="W215" s="660" t="s">
        <v>34</v>
      </c>
      <c r="X215" s="661"/>
      <c r="Y215" s="54" t="s">
        <v>136</v>
      </c>
      <c r="Z215" s="55" t="s">
        <v>35</v>
      </c>
      <c r="AA215" s="577"/>
      <c r="AB215" s="65"/>
      <c r="AD215" s="501"/>
      <c r="AE215" s="503"/>
    </row>
    <row r="216" spans="1:31" s="18" customFormat="1" ht="24.75" customHeight="1" x14ac:dyDescent="0.25">
      <c r="A216" s="68">
        <v>1</v>
      </c>
      <c r="B216" s="69">
        <v>2</v>
      </c>
      <c r="C216" s="68">
        <v>3</v>
      </c>
      <c r="D216" s="70">
        <v>4</v>
      </c>
      <c r="E216" s="68">
        <v>5</v>
      </c>
      <c r="F216" s="71">
        <v>6</v>
      </c>
      <c r="G216" s="68">
        <v>7</v>
      </c>
      <c r="H216" s="68">
        <v>9</v>
      </c>
      <c r="I216" s="68">
        <v>10</v>
      </c>
      <c r="J216" s="72">
        <v>11</v>
      </c>
      <c r="K216" s="72"/>
      <c r="L216" s="68">
        <v>12</v>
      </c>
      <c r="M216" s="73">
        <v>13</v>
      </c>
      <c r="N216" s="74"/>
      <c r="O216" s="68"/>
      <c r="P216" s="73">
        <v>14</v>
      </c>
      <c r="Q216" s="68">
        <v>15</v>
      </c>
      <c r="R216" s="68">
        <v>16</v>
      </c>
      <c r="S216" s="75">
        <v>17</v>
      </c>
      <c r="T216" s="75">
        <v>18</v>
      </c>
      <c r="U216" s="75">
        <v>19</v>
      </c>
      <c r="V216" s="71">
        <v>20</v>
      </c>
      <c r="W216" s="648">
        <v>21</v>
      </c>
      <c r="X216" s="649"/>
      <c r="Y216" s="68">
        <v>22</v>
      </c>
      <c r="Z216" s="82">
        <v>23</v>
      </c>
      <c r="AA216" s="11">
        <v>24</v>
      </c>
      <c r="AB216" s="68">
        <v>25</v>
      </c>
      <c r="AD216" s="74"/>
      <c r="AE216" s="74"/>
    </row>
    <row r="217" spans="1:31" ht="24.75" customHeight="1" x14ac:dyDescent="0.25">
      <c r="A217" s="68"/>
      <c r="B217" s="504" t="s">
        <v>137</v>
      </c>
      <c r="C217" s="68"/>
      <c r="D217" s="70"/>
      <c r="E217" s="68" t="s">
        <v>37</v>
      </c>
      <c r="F217" s="71" t="s">
        <v>37</v>
      </c>
      <c r="G217" s="68" t="s">
        <v>37</v>
      </c>
      <c r="H217" s="83" t="s">
        <v>37</v>
      </c>
      <c r="I217" s="68" t="s">
        <v>37</v>
      </c>
      <c r="J217" s="81" t="s">
        <v>37</v>
      </c>
      <c r="K217" s="81"/>
      <c r="L217" s="68" t="s">
        <v>37</v>
      </c>
      <c r="M217" s="68" t="s">
        <v>37</v>
      </c>
      <c r="N217" s="83"/>
      <c r="O217" s="68"/>
      <c r="P217" s="233"/>
      <c r="Q217" s="68"/>
      <c r="R217" s="68" t="s">
        <v>37</v>
      </c>
      <c r="S217" s="75" t="s">
        <v>37</v>
      </c>
      <c r="T217" s="75" t="s">
        <v>37</v>
      </c>
      <c r="U217" s="75"/>
      <c r="V217" s="75"/>
      <c r="W217" s="648" t="s">
        <v>37</v>
      </c>
      <c r="X217" s="649"/>
      <c r="Y217" s="68" t="s">
        <v>37</v>
      </c>
      <c r="Z217" s="68" t="s">
        <v>37</v>
      </c>
      <c r="AA217" s="577"/>
      <c r="AB217" s="233"/>
      <c r="AD217" s="74"/>
      <c r="AE217" s="74"/>
    </row>
    <row r="218" spans="1:31" ht="24.75" customHeight="1" x14ac:dyDescent="0.25">
      <c r="A218" s="83">
        <v>1</v>
      </c>
      <c r="B218" s="216" t="s">
        <v>138</v>
      </c>
      <c r="C218" s="83" t="s">
        <v>139</v>
      </c>
      <c r="D218" s="85">
        <v>43282</v>
      </c>
      <c r="E218" s="86">
        <v>57160</v>
      </c>
      <c r="F218" s="87">
        <v>10000</v>
      </c>
      <c r="G218" s="86">
        <f>ROUND((E218+F218)*136%,0)</f>
        <v>91338</v>
      </c>
      <c r="H218" s="90">
        <f>ROUND((E218+F218)*30%,0)</f>
        <v>20148</v>
      </c>
      <c r="I218" s="87">
        <f>IF(E218+F218&gt;5999,300,IF(E218+F218&gt;4499,200,IF(E218+F218&gt;2999,125,IF(E218+F218&gt;0,100))))</f>
        <v>300</v>
      </c>
      <c r="J218" s="88">
        <f>ROUND(2400/31*21,0)</f>
        <v>1626</v>
      </c>
      <c r="K218" s="89"/>
      <c r="L218" s="90"/>
      <c r="M218" s="90">
        <f>SUM(E218:L220)</f>
        <v>180572</v>
      </c>
      <c r="N218" s="86"/>
      <c r="O218" s="83">
        <v>1</v>
      </c>
      <c r="P218" s="505">
        <v>0</v>
      </c>
      <c r="Q218" s="86">
        <v>31815</v>
      </c>
      <c r="R218" s="87">
        <v>0</v>
      </c>
      <c r="S218" s="91">
        <v>200</v>
      </c>
      <c r="T218" s="91"/>
      <c r="U218" s="91"/>
      <c r="V218" s="91"/>
      <c r="W218" s="506" t="s">
        <v>40</v>
      </c>
      <c r="X218" s="93">
        <v>0</v>
      </c>
      <c r="Y218" s="90">
        <f>SUM(P218:X220)</f>
        <v>32015</v>
      </c>
      <c r="Z218" s="93">
        <f>ROUND(M218-Y218,0)</f>
        <v>148557</v>
      </c>
      <c r="AA218" s="623" t="s">
        <v>154</v>
      </c>
      <c r="AB218" s="65"/>
      <c r="AD218" s="16"/>
      <c r="AE218" s="241"/>
    </row>
    <row r="219" spans="1:31" ht="24.75" customHeight="1" x14ac:dyDescent="0.25">
      <c r="A219" s="83"/>
      <c r="B219" s="216" t="s">
        <v>41</v>
      </c>
      <c r="C219" s="83"/>
      <c r="D219" s="96"/>
      <c r="E219" s="86"/>
      <c r="F219" s="86"/>
      <c r="G219" s="86"/>
      <c r="H219" s="86"/>
      <c r="I219" s="126"/>
      <c r="J219" s="507"/>
      <c r="K219" s="508"/>
      <c r="L219" s="114"/>
      <c r="M219" s="99"/>
      <c r="N219" s="99"/>
      <c r="O219" s="83"/>
      <c r="P219" s="84"/>
      <c r="Q219" s="86"/>
      <c r="R219" s="87"/>
      <c r="S219" s="88"/>
      <c r="T219" s="115"/>
      <c r="U219" s="115"/>
      <c r="V219" s="115"/>
      <c r="W219" s="116"/>
      <c r="X219" s="93"/>
      <c r="Y219" s="86"/>
      <c r="Z219" s="93"/>
      <c r="AA219" s="623" t="s">
        <v>158</v>
      </c>
      <c r="AB219" s="65"/>
      <c r="AD219" s="16"/>
      <c r="AE219" s="16"/>
    </row>
    <row r="220" spans="1:31" ht="24.75" customHeight="1" x14ac:dyDescent="0.25">
      <c r="A220" s="79"/>
      <c r="B220" s="102" t="s">
        <v>44</v>
      </c>
      <c r="C220" s="79"/>
      <c r="D220" s="103"/>
      <c r="E220" s="104"/>
      <c r="F220" s="104"/>
      <c r="G220" s="104"/>
      <c r="H220" s="104"/>
      <c r="I220" s="122"/>
      <c r="J220" s="509"/>
      <c r="K220" s="510"/>
      <c r="L220" s="108"/>
      <c r="M220" s="109"/>
      <c r="N220" s="99"/>
      <c r="O220" s="79"/>
      <c r="P220" s="102"/>
      <c r="Q220" s="104"/>
      <c r="R220" s="104"/>
      <c r="S220" s="129"/>
      <c r="T220" s="129"/>
      <c r="U220" s="129"/>
      <c r="V220" s="129"/>
      <c r="W220" s="117"/>
      <c r="X220" s="112"/>
      <c r="Y220" s="86"/>
      <c r="Z220" s="112"/>
      <c r="AA220" s="577"/>
      <c r="AB220" s="65"/>
      <c r="AD220" s="16"/>
      <c r="AE220" s="16"/>
    </row>
    <row r="221" spans="1:31" ht="24.75" customHeight="1" x14ac:dyDescent="0.25">
      <c r="A221" s="83">
        <v>2</v>
      </c>
      <c r="B221" s="125" t="s">
        <v>140</v>
      </c>
      <c r="C221" s="83" t="s">
        <v>162</v>
      </c>
      <c r="D221" s="85">
        <v>43282</v>
      </c>
      <c r="E221" s="86">
        <v>48110</v>
      </c>
      <c r="F221" s="86">
        <v>9000</v>
      </c>
      <c r="G221" s="86">
        <f>ROUND((E221+F221)*136%,0)</f>
        <v>77670</v>
      </c>
      <c r="H221" s="86">
        <f>ROUND((E221+F221)*30%,0)</f>
        <v>17133</v>
      </c>
      <c r="I221" s="87">
        <f>IF(E221+F221&gt;5999,300,IF(E221+F221&gt;4499,200,IF(E221+F221&gt;2999,125,IF(E221+F221&gt;0,100))))</f>
        <v>300</v>
      </c>
      <c r="J221" s="88">
        <f>ROUND(2400/31*21,0)</f>
        <v>1626</v>
      </c>
      <c r="K221" s="89"/>
      <c r="L221" s="86"/>
      <c r="M221" s="90">
        <f>SUM(E221:L223)</f>
        <v>153839</v>
      </c>
      <c r="N221" s="86"/>
      <c r="O221" s="83">
        <v>2</v>
      </c>
      <c r="P221" s="84">
        <v>10000</v>
      </c>
      <c r="Q221" s="86">
        <v>32862</v>
      </c>
      <c r="R221" s="87">
        <v>0</v>
      </c>
      <c r="S221" s="91">
        <v>200</v>
      </c>
      <c r="T221" s="130"/>
      <c r="U221" s="130"/>
      <c r="V221" s="89"/>
      <c r="W221" s="116" t="s">
        <v>40</v>
      </c>
      <c r="X221" s="93">
        <v>0</v>
      </c>
      <c r="Y221" s="90">
        <f>SUM(P221:X223)</f>
        <v>43062</v>
      </c>
      <c r="Z221" s="93">
        <f>ROUND(M221-Y221,0)</f>
        <v>110777</v>
      </c>
      <c r="AA221" s="623" t="s">
        <v>154</v>
      </c>
      <c r="AB221" s="182"/>
      <c r="AD221" s="16"/>
      <c r="AE221" s="241"/>
    </row>
    <row r="222" spans="1:31" ht="24.75" customHeight="1" x14ac:dyDescent="0.25">
      <c r="A222" s="84"/>
      <c r="B222" s="216" t="s">
        <v>41</v>
      </c>
      <c r="C222" s="83" t="s">
        <v>139</v>
      </c>
      <c r="D222" s="96"/>
      <c r="E222" s="86"/>
      <c r="F222" s="86"/>
      <c r="G222" s="86"/>
      <c r="H222" s="86"/>
      <c r="I222" s="87"/>
      <c r="J222" s="511"/>
      <c r="K222" s="512"/>
      <c r="L222" s="114"/>
      <c r="M222" s="99"/>
      <c r="N222" s="99"/>
      <c r="O222" s="84"/>
      <c r="P222" s="84"/>
      <c r="Q222" s="86"/>
      <c r="R222" s="86"/>
      <c r="S222" s="88"/>
      <c r="T222" s="88"/>
      <c r="U222" s="88"/>
      <c r="V222" s="89"/>
      <c r="W222" s="86"/>
      <c r="X222" s="93"/>
      <c r="Y222" s="86"/>
      <c r="Z222" s="87"/>
      <c r="AA222" s="623" t="s">
        <v>158</v>
      </c>
      <c r="AB222" s="127"/>
      <c r="AD222" s="16"/>
      <c r="AE222" s="16"/>
    </row>
    <row r="223" spans="1:31" ht="24.75" customHeight="1" x14ac:dyDescent="0.25">
      <c r="A223" s="84"/>
      <c r="B223" s="84" t="s">
        <v>49</v>
      </c>
      <c r="C223" s="83"/>
      <c r="D223" s="96"/>
      <c r="E223" s="86"/>
      <c r="F223" s="86"/>
      <c r="G223" s="86"/>
      <c r="H223" s="86"/>
      <c r="I223" s="170"/>
      <c r="J223" s="583"/>
      <c r="K223" s="512"/>
      <c r="L223" s="108"/>
      <c r="M223" s="99"/>
      <c r="N223" s="99"/>
      <c r="O223" s="84"/>
      <c r="P223" s="84"/>
      <c r="Q223" s="86"/>
      <c r="R223" s="86"/>
      <c r="S223" s="173"/>
      <c r="T223" s="88"/>
      <c r="U223" s="88"/>
      <c r="V223" s="89"/>
      <c r="W223" s="86"/>
      <c r="X223" s="93"/>
      <c r="Y223" s="86"/>
      <c r="Z223" s="170"/>
      <c r="AA223" s="577"/>
      <c r="AB223" s="65"/>
      <c r="AD223" s="16"/>
      <c r="AE223" s="16"/>
    </row>
    <row r="224" spans="1:31" s="146" customFormat="1" ht="24.75" customHeight="1" x14ac:dyDescent="0.25">
      <c r="A224" s="137"/>
      <c r="B224" s="138" t="s">
        <v>121</v>
      </c>
      <c r="C224" s="139"/>
      <c r="D224" s="513"/>
      <c r="E224" s="140">
        <f t="shared" ref="E224:M224" si="28">ROUND(SUM(E218:E223),0)</f>
        <v>105270</v>
      </c>
      <c r="F224" s="140">
        <f t="shared" si="28"/>
        <v>19000</v>
      </c>
      <c r="G224" s="140">
        <f t="shared" si="28"/>
        <v>169008</v>
      </c>
      <c r="H224" s="140">
        <f t="shared" si="28"/>
        <v>37281</v>
      </c>
      <c r="I224" s="140">
        <f t="shared" si="28"/>
        <v>600</v>
      </c>
      <c r="J224" s="141">
        <f t="shared" si="28"/>
        <v>3252</v>
      </c>
      <c r="K224" s="141">
        <f t="shared" si="28"/>
        <v>0</v>
      </c>
      <c r="L224" s="219">
        <f t="shared" si="28"/>
        <v>0</v>
      </c>
      <c r="M224" s="140">
        <f t="shared" si="28"/>
        <v>334411</v>
      </c>
      <c r="N224" s="514">
        <f>SUM(N218:N223)</f>
        <v>0</v>
      </c>
      <c r="O224" s="137"/>
      <c r="P224" s="140">
        <f t="shared" ref="P224:Z224" si="29">ROUND(SUM(P218:P223),0)</f>
        <v>10000</v>
      </c>
      <c r="Q224" s="140">
        <f t="shared" si="29"/>
        <v>64677</v>
      </c>
      <c r="R224" s="140">
        <f t="shared" si="29"/>
        <v>0</v>
      </c>
      <c r="S224" s="143">
        <f t="shared" si="29"/>
        <v>400</v>
      </c>
      <c r="T224" s="143">
        <f t="shared" si="29"/>
        <v>0</v>
      </c>
      <c r="U224" s="143"/>
      <c r="V224" s="143">
        <f t="shared" si="29"/>
        <v>0</v>
      </c>
      <c r="W224" s="140">
        <f t="shared" si="29"/>
        <v>0</v>
      </c>
      <c r="X224" s="140">
        <f t="shared" si="29"/>
        <v>0</v>
      </c>
      <c r="Y224" s="140">
        <f t="shared" si="29"/>
        <v>75077</v>
      </c>
      <c r="Z224" s="140">
        <f t="shared" si="29"/>
        <v>259334</v>
      </c>
      <c r="AA224" s="645"/>
      <c r="AB224" s="137"/>
      <c r="AD224" s="385"/>
      <c r="AE224" s="385"/>
    </row>
    <row r="225" spans="1:31" ht="24.75" customHeight="1" x14ac:dyDescent="0.25">
      <c r="A225" s="16"/>
      <c r="B225" s="152"/>
      <c r="C225" s="515"/>
      <c r="D225" s="515"/>
      <c r="E225" s="515"/>
      <c r="F225" s="515"/>
      <c r="G225" s="492"/>
      <c r="H225" s="515"/>
      <c r="I225" s="515"/>
      <c r="J225" s="150"/>
      <c r="K225" s="150"/>
      <c r="L225" s="149"/>
      <c r="M225" s="149"/>
      <c r="N225" s="149"/>
      <c r="O225" s="16"/>
      <c r="P225" s="651"/>
      <c r="Q225" s="651"/>
      <c r="R225" s="651"/>
      <c r="S225" s="651"/>
      <c r="T225" s="651"/>
      <c r="U225" s="651"/>
      <c r="V225" s="651"/>
      <c r="W225" s="651"/>
      <c r="X225" s="651"/>
      <c r="Y225" s="651"/>
      <c r="Z225" s="651"/>
      <c r="AA225" s="615"/>
      <c r="AB225" s="253"/>
      <c r="AC225" s="16"/>
      <c r="AD225" s="16"/>
    </row>
    <row r="226" spans="1:31" ht="24.75" customHeight="1" x14ac:dyDescent="0.25">
      <c r="E226" s="492"/>
      <c r="F226" s="492"/>
      <c r="G226" s="492"/>
      <c r="H226" s="580"/>
      <c r="I226" s="492"/>
      <c r="J226" s="516"/>
      <c r="K226" s="516"/>
      <c r="L226" s="492"/>
      <c r="M226" s="492"/>
      <c r="N226" s="492"/>
      <c r="P226" s="517"/>
      <c r="Q226" s="517"/>
      <c r="R226" s="518"/>
      <c r="S226" s="519"/>
      <c r="T226" s="519"/>
      <c r="U226" s="519"/>
      <c r="V226" s="520"/>
      <c r="W226" s="517"/>
      <c r="X226" s="517"/>
      <c r="Y226" s="492"/>
      <c r="Z226" s="492"/>
      <c r="AB226" s="149"/>
    </row>
    <row r="227" spans="1:31" ht="24.75" customHeight="1" x14ac:dyDescent="0.25">
      <c r="E227" s="492"/>
      <c r="F227" s="492"/>
      <c r="G227" s="492"/>
      <c r="H227" s="149"/>
      <c r="I227" s="492"/>
      <c r="J227" s="516"/>
      <c r="K227" s="516"/>
      <c r="L227" s="492"/>
      <c r="M227" s="492"/>
      <c r="N227" s="492"/>
      <c r="Q227" s="517"/>
      <c r="R227" s="517"/>
      <c r="S227" s="519"/>
      <c r="T227" s="519"/>
      <c r="U227" s="519"/>
      <c r="V227" s="520"/>
      <c r="W227" s="517"/>
      <c r="X227" s="517"/>
      <c r="Y227" s="492"/>
      <c r="Z227" s="492"/>
      <c r="AB227" s="16"/>
      <c r="AC227" s="16"/>
      <c r="AD227" s="16"/>
      <c r="AE227" s="16"/>
    </row>
    <row r="228" spans="1:31" ht="24.75" customHeight="1" x14ac:dyDescent="0.25">
      <c r="B228" s="147" t="s">
        <v>56</v>
      </c>
      <c r="E228" s="492"/>
      <c r="F228" s="492"/>
      <c r="H228" s="492"/>
      <c r="I228" s="492"/>
      <c r="J228" s="516"/>
      <c r="K228" s="516"/>
      <c r="L228" s="492"/>
      <c r="M228" s="492"/>
      <c r="N228" s="492"/>
      <c r="P228" s="22" t="str">
        <f>+B228</f>
        <v>DATE:-</v>
      </c>
      <c r="Q228" s="517"/>
      <c r="R228" s="517"/>
      <c r="S228" s="519"/>
      <c r="T228" s="519"/>
      <c r="U228" s="519"/>
      <c r="V228" s="520"/>
      <c r="W228" s="517"/>
      <c r="X228" s="517"/>
      <c r="Y228" s="492"/>
      <c r="Z228" s="492"/>
      <c r="AB228" s="16"/>
      <c r="AC228" s="16"/>
      <c r="AD228" s="16"/>
    </row>
    <row r="229" spans="1:31" ht="24.75" customHeight="1" x14ac:dyDescent="0.25">
      <c r="B229" s="205" t="str">
        <f>+B196</f>
        <v>26/12/2017</v>
      </c>
      <c r="C229" s="206" t="s">
        <v>57</v>
      </c>
      <c r="E229" s="148"/>
      <c r="F229" s="149" t="s">
        <v>58</v>
      </c>
      <c r="H229" s="492"/>
      <c r="I229" s="149"/>
      <c r="J229" s="150" t="s">
        <v>39</v>
      </c>
      <c r="K229" s="150"/>
      <c r="L229" s="492"/>
      <c r="M229" s="149"/>
      <c r="N229" s="149"/>
      <c r="P229" s="205" t="str">
        <f>+P196</f>
        <v>26/12/2017</v>
      </c>
      <c r="Q229" s="22" t="s">
        <v>57</v>
      </c>
      <c r="R229" s="149"/>
      <c r="S229" s="150"/>
      <c r="T229" s="150"/>
      <c r="U229" s="150"/>
      <c r="V229" s="521"/>
      <c r="W229" s="149"/>
      <c r="X229" s="149"/>
      <c r="Y229" s="149" t="s">
        <v>58</v>
      </c>
      <c r="Z229" s="24"/>
      <c r="AA229" s="617" t="s">
        <v>39</v>
      </c>
      <c r="AC229" s="16"/>
      <c r="AD229" s="16"/>
    </row>
    <row r="230" spans="1:31" ht="24.75" customHeight="1" x14ac:dyDescent="0.25">
      <c r="B230" s="579" t="s">
        <v>188</v>
      </c>
      <c r="C230" s="48"/>
      <c r="E230" s="148"/>
      <c r="F230" s="149"/>
      <c r="H230" s="492"/>
      <c r="I230" s="149"/>
      <c r="J230" s="150"/>
      <c r="K230" s="150"/>
      <c r="L230" s="492"/>
      <c r="M230" s="149"/>
      <c r="N230" s="149"/>
      <c r="R230" s="149"/>
      <c r="S230" s="150"/>
      <c r="T230" s="150"/>
      <c r="U230" s="150"/>
      <c r="V230" s="521"/>
      <c r="W230" s="149"/>
      <c r="X230" s="149"/>
      <c r="Z230" s="149"/>
      <c r="AA230" s="604"/>
      <c r="AB230" s="74"/>
      <c r="AC230" s="16"/>
      <c r="AD230" s="16"/>
    </row>
    <row r="231" spans="1:31" ht="24.75" customHeight="1" x14ac:dyDescent="0.25">
      <c r="C231" s="48"/>
      <c r="E231" s="148"/>
      <c r="F231" s="149"/>
      <c r="G231" s="213"/>
      <c r="H231" s="492"/>
      <c r="I231" s="149"/>
      <c r="J231" s="150"/>
      <c r="K231" s="150"/>
      <c r="L231" s="492"/>
      <c r="M231" s="149"/>
      <c r="N231" s="149"/>
      <c r="P231" s="22"/>
      <c r="R231" s="149"/>
      <c r="S231" s="150"/>
      <c r="T231" s="150"/>
      <c r="U231" s="150"/>
      <c r="V231" s="521"/>
      <c r="W231" s="149"/>
      <c r="X231" s="149"/>
      <c r="Z231" s="149"/>
      <c r="AA231" s="604"/>
      <c r="AB231" s="16"/>
      <c r="AC231" s="16"/>
      <c r="AD231" s="16"/>
    </row>
    <row r="232" spans="1:31" ht="24.75" customHeight="1" x14ac:dyDescent="0.25">
      <c r="A232" s="15"/>
      <c r="B232" s="16"/>
      <c r="C232" s="74"/>
      <c r="D232" s="74"/>
      <c r="E232" s="16"/>
      <c r="F232" s="16"/>
      <c r="G232" s="100"/>
      <c r="H232" s="16"/>
      <c r="I232" s="16"/>
      <c r="J232" s="21"/>
      <c r="K232" s="21"/>
      <c r="L232" s="241"/>
      <c r="M232" s="16"/>
      <c r="N232" s="16"/>
      <c r="O232" s="15"/>
      <c r="P232" s="20"/>
      <c r="Q232" s="20"/>
      <c r="R232" s="16"/>
      <c r="S232" s="157"/>
      <c r="T232" s="157"/>
      <c r="U232" s="157"/>
      <c r="V232" s="522"/>
      <c r="W232" s="16"/>
      <c r="X232" s="20"/>
      <c r="Y232" s="20"/>
      <c r="Z232" s="20"/>
      <c r="AA232" s="612"/>
      <c r="AB232" s="74"/>
      <c r="AC232" s="16"/>
      <c r="AD232" s="16"/>
    </row>
    <row r="233" spans="1:31" ht="24.75" customHeight="1" x14ac:dyDescent="0.25">
      <c r="A233" s="16"/>
      <c r="B233" s="16"/>
      <c r="C233" s="74"/>
      <c r="D233" s="74"/>
      <c r="E233" s="100"/>
      <c r="F233" s="100"/>
      <c r="G233" s="74"/>
      <c r="H233" s="100"/>
      <c r="I233" s="100"/>
      <c r="J233" s="342"/>
      <c r="K233" s="342"/>
      <c r="L233" s="100"/>
      <c r="M233" s="100"/>
      <c r="N233" s="100"/>
      <c r="O233" s="16"/>
      <c r="P233" s="87"/>
      <c r="Q233" s="87"/>
      <c r="R233" s="87"/>
      <c r="S233" s="89"/>
      <c r="T233" s="89"/>
      <c r="U233" s="89"/>
      <c r="V233" s="523"/>
      <c r="W233" s="87"/>
      <c r="X233" s="87"/>
      <c r="Y233" s="100"/>
      <c r="Z233" s="100"/>
      <c r="AA233" s="604"/>
      <c r="AB233" s="16"/>
      <c r="AC233" s="16"/>
      <c r="AD233" s="16"/>
    </row>
    <row r="234" spans="1:31" ht="24.75" customHeight="1" x14ac:dyDescent="0.25">
      <c r="A234" s="74"/>
      <c r="B234" s="74"/>
      <c r="C234" s="74"/>
      <c r="D234" s="74"/>
      <c r="E234" s="74"/>
      <c r="F234" s="74"/>
      <c r="G234" s="74"/>
      <c r="H234" s="16"/>
      <c r="I234" s="74"/>
      <c r="J234" s="524"/>
      <c r="K234" s="524"/>
      <c r="L234" s="460"/>
      <c r="M234" s="74"/>
      <c r="N234" s="74"/>
      <c r="O234" s="74"/>
      <c r="P234" s="16"/>
      <c r="Q234" s="241"/>
      <c r="R234" s="16"/>
      <c r="S234" s="157"/>
      <c r="T234" s="157"/>
      <c r="U234" s="157"/>
      <c r="V234" s="522"/>
      <c r="W234" s="525"/>
      <c r="X234" s="525"/>
      <c r="Y234" s="74"/>
      <c r="Z234" s="48"/>
      <c r="AA234" s="604"/>
      <c r="AB234" s="20"/>
      <c r="AC234" s="16"/>
      <c r="AD234" s="16"/>
    </row>
    <row r="235" spans="1:31" ht="24.75" customHeight="1" x14ac:dyDescent="0.25">
      <c r="A235" s="74"/>
      <c r="B235" s="74"/>
      <c r="C235" s="74"/>
      <c r="D235" s="74"/>
      <c r="E235" s="74"/>
      <c r="F235" s="74"/>
      <c r="G235" s="74"/>
      <c r="H235" s="74"/>
      <c r="I235" s="74"/>
      <c r="J235" s="524"/>
      <c r="K235" s="524"/>
      <c r="L235" s="482"/>
      <c r="M235" s="74"/>
      <c r="N235" s="74"/>
      <c r="O235" s="74"/>
      <c r="P235" s="74"/>
      <c r="Q235" s="74"/>
      <c r="R235" s="74"/>
      <c r="S235" s="524"/>
      <c r="T235" s="524"/>
      <c r="U235" s="524"/>
      <c r="V235" s="526"/>
      <c r="W235" s="678"/>
      <c r="X235" s="678"/>
      <c r="Y235" s="74"/>
      <c r="Z235" s="48"/>
      <c r="AA235" s="646"/>
      <c r="AB235" s="20"/>
      <c r="AC235" s="16"/>
      <c r="AD235" s="16"/>
    </row>
    <row r="236" spans="1:31" ht="24.75" customHeight="1" x14ac:dyDescent="0.25">
      <c r="A236" s="74"/>
      <c r="B236" s="74"/>
      <c r="C236" s="74"/>
      <c r="D236" s="74"/>
      <c r="E236" s="74"/>
      <c r="F236" s="74"/>
      <c r="G236" s="74"/>
      <c r="H236" s="74"/>
      <c r="I236" s="74"/>
      <c r="J236" s="524"/>
      <c r="K236" s="524"/>
      <c r="L236" s="482"/>
      <c r="M236" s="74"/>
      <c r="N236" s="74"/>
      <c r="O236" s="74"/>
      <c r="P236" s="74"/>
      <c r="Q236" s="74"/>
      <c r="R236" s="74"/>
      <c r="S236" s="524"/>
      <c r="T236" s="524"/>
      <c r="U236" s="524"/>
      <c r="V236" s="526"/>
      <c r="W236" s="74"/>
      <c r="X236" s="601"/>
      <c r="Y236" s="74"/>
      <c r="Z236" s="48"/>
      <c r="AA236" s="646"/>
      <c r="AB236" s="20"/>
      <c r="AC236" s="16"/>
      <c r="AD236" s="16"/>
    </row>
    <row r="237" spans="1:31" ht="24.75" customHeight="1" x14ac:dyDescent="0.25">
      <c r="A237" s="74"/>
      <c r="B237" s="16"/>
      <c r="C237" s="74"/>
      <c r="D237" s="74"/>
      <c r="E237" s="20"/>
      <c r="F237" s="20"/>
      <c r="G237" s="20"/>
      <c r="H237" s="20"/>
      <c r="I237" s="20"/>
      <c r="J237" s="528"/>
      <c r="K237" s="528"/>
      <c r="L237" s="20"/>
      <c r="M237" s="20"/>
      <c r="N237" s="20"/>
      <c r="O237" s="74"/>
      <c r="P237" s="87"/>
      <c r="Q237" s="517"/>
      <c r="R237" s="517"/>
      <c r="S237" s="519"/>
      <c r="T237" s="519"/>
      <c r="U237" s="519"/>
      <c r="V237" s="520"/>
      <c r="W237" s="517"/>
      <c r="X237" s="517"/>
      <c r="Y237" s="492"/>
      <c r="Z237" s="492"/>
    </row>
    <row r="238" spans="1:31" ht="24.75" customHeight="1" x14ac:dyDescent="0.25">
      <c r="A238" s="74"/>
      <c r="B238" s="16"/>
      <c r="C238" s="74"/>
      <c r="D238" s="74"/>
      <c r="E238" s="20"/>
      <c r="F238" s="20"/>
      <c r="G238" s="20"/>
      <c r="H238" s="20"/>
      <c r="I238" s="20"/>
      <c r="J238" s="528"/>
      <c r="K238" s="528"/>
      <c r="L238" s="20"/>
      <c r="M238" s="20"/>
      <c r="N238" s="20"/>
      <c r="O238" s="74"/>
      <c r="P238" s="87"/>
      <c r="Q238" s="517"/>
      <c r="R238" s="517"/>
      <c r="S238" s="519"/>
      <c r="T238" s="519"/>
      <c r="U238" s="519"/>
      <c r="V238" s="520"/>
      <c r="W238" s="517"/>
      <c r="X238" s="517"/>
      <c r="Y238" s="492"/>
      <c r="Z238" s="492"/>
    </row>
    <row r="239" spans="1:31" ht="24.75" customHeight="1" x14ac:dyDescent="0.25">
      <c r="A239" s="74"/>
      <c r="B239" s="16"/>
      <c r="C239" s="74"/>
      <c r="D239" s="74"/>
      <c r="E239" s="20"/>
      <c r="F239" s="20"/>
      <c r="G239" s="20"/>
      <c r="H239" s="20"/>
      <c r="I239" s="20"/>
      <c r="J239" s="528"/>
      <c r="K239" s="528"/>
      <c r="L239" s="20"/>
      <c r="M239" s="20"/>
      <c r="N239" s="20"/>
      <c r="O239" s="74"/>
      <c r="P239" s="87"/>
      <c r="Q239" s="517"/>
      <c r="R239" s="517"/>
      <c r="S239" s="519"/>
      <c r="T239" s="519"/>
      <c r="U239" s="519"/>
      <c r="V239" s="520"/>
      <c r="W239" s="517"/>
      <c r="X239" s="517"/>
      <c r="Y239" s="492"/>
      <c r="Z239" s="492"/>
    </row>
    <row r="240" spans="1:31" ht="24.75" customHeight="1" x14ac:dyDescent="0.25">
      <c r="A240" s="74"/>
      <c r="B240" s="16"/>
      <c r="C240" s="74"/>
      <c r="D240" s="74"/>
      <c r="E240" s="20"/>
      <c r="F240" s="20"/>
      <c r="G240" s="20"/>
      <c r="H240" s="20"/>
      <c r="I240" s="20"/>
      <c r="J240" s="528"/>
      <c r="K240" s="528"/>
      <c r="L240" s="20"/>
      <c r="M240" s="20"/>
      <c r="N240" s="20"/>
      <c r="O240" s="74"/>
      <c r="P240" s="87"/>
      <c r="Q240" s="517"/>
      <c r="R240" s="517"/>
      <c r="S240" s="519"/>
      <c r="T240" s="519"/>
      <c r="U240" s="519"/>
      <c r="V240" s="520"/>
      <c r="W240" s="517"/>
      <c r="X240" s="517"/>
      <c r="Y240" s="492"/>
      <c r="Z240" s="492"/>
    </row>
    <row r="241" spans="1:27" ht="24.75" customHeight="1" x14ac:dyDescent="0.25">
      <c r="A241" s="74"/>
      <c r="B241" s="16"/>
      <c r="C241" s="74"/>
      <c r="D241" s="74"/>
      <c r="E241" s="20"/>
      <c r="F241" s="20"/>
      <c r="G241" s="20"/>
      <c r="H241" s="20"/>
      <c r="I241" s="20"/>
      <c r="J241" s="528"/>
      <c r="K241" s="528"/>
      <c r="L241" s="20"/>
      <c r="M241" s="20"/>
      <c r="N241" s="20"/>
      <c r="O241" s="74"/>
      <c r="P241" s="87"/>
      <c r="Q241" s="517"/>
      <c r="R241" s="517"/>
      <c r="S241" s="519"/>
      <c r="T241" s="519"/>
      <c r="U241" s="519"/>
      <c r="V241" s="520"/>
      <c r="W241" s="517"/>
      <c r="X241" s="517"/>
      <c r="Y241" s="492"/>
      <c r="Z241" s="492"/>
    </row>
    <row r="242" spans="1:27" ht="24.75" customHeight="1" x14ac:dyDescent="0.25">
      <c r="A242" s="74"/>
      <c r="B242" s="16"/>
      <c r="C242" s="74"/>
      <c r="D242" s="74"/>
      <c r="E242" s="20"/>
      <c r="F242" s="20"/>
      <c r="G242" s="20"/>
      <c r="H242" s="20"/>
      <c r="I242" s="20"/>
      <c r="J242" s="528"/>
      <c r="K242" s="528"/>
      <c r="L242" s="20"/>
      <c r="M242" s="20"/>
      <c r="N242" s="20"/>
      <c r="O242" s="74"/>
      <c r="P242" s="87"/>
      <c r="Q242" s="517"/>
      <c r="R242" s="517"/>
      <c r="S242" s="519"/>
      <c r="T242" s="519"/>
      <c r="U242" s="519"/>
      <c r="V242" s="519"/>
      <c r="W242" s="517"/>
      <c r="X242" s="517"/>
      <c r="Y242" s="492"/>
      <c r="Z242" s="492"/>
    </row>
    <row r="243" spans="1:27" ht="24.75" customHeight="1" x14ac:dyDescent="0.25">
      <c r="A243" s="74"/>
      <c r="B243" s="16"/>
      <c r="C243" s="74"/>
      <c r="D243" s="74"/>
      <c r="E243" s="20"/>
      <c r="F243" s="20"/>
      <c r="G243" s="20"/>
      <c r="H243" s="20"/>
      <c r="I243" s="20"/>
      <c r="J243" s="528"/>
      <c r="K243" s="528"/>
      <c r="L243" s="20"/>
      <c r="M243" s="20"/>
      <c r="N243" s="20"/>
      <c r="O243" s="74"/>
      <c r="P243" s="87"/>
      <c r="Q243" s="517"/>
      <c r="R243" s="517"/>
      <c r="S243" s="519"/>
      <c r="T243" s="519"/>
      <c r="U243" s="519"/>
      <c r="V243" s="519"/>
      <c r="W243" s="517"/>
      <c r="X243" s="517"/>
      <c r="Y243" s="492"/>
      <c r="Z243" s="492"/>
    </row>
    <row r="244" spans="1:27" ht="24.75" customHeight="1" x14ac:dyDescent="0.25">
      <c r="A244" s="74"/>
      <c r="B244" s="16"/>
      <c r="C244" s="74"/>
      <c r="D244" s="74"/>
      <c r="E244" s="20"/>
      <c r="F244" s="20"/>
      <c r="G244" s="20"/>
      <c r="H244" s="100"/>
      <c r="I244" s="20"/>
      <c r="J244" s="528"/>
      <c r="K244" s="528"/>
      <c r="L244" s="20"/>
      <c r="M244" s="20"/>
      <c r="N244" s="20"/>
      <c r="O244" s="74"/>
      <c r="P244" s="87"/>
      <c r="Q244" s="517"/>
      <c r="R244" s="517"/>
      <c r="S244" s="519"/>
      <c r="T244" s="519"/>
      <c r="U244" s="519"/>
      <c r="V244" s="519"/>
      <c r="W244" s="517"/>
      <c r="X244" s="517"/>
      <c r="Y244" s="492"/>
      <c r="Z244" s="492"/>
    </row>
    <row r="245" spans="1:27" ht="24.75" customHeight="1" x14ac:dyDescent="0.25">
      <c r="A245" s="74"/>
      <c r="B245" s="16"/>
      <c r="C245" s="74"/>
      <c r="D245" s="74"/>
      <c r="E245" s="20"/>
      <c r="F245" s="20"/>
      <c r="G245" s="100"/>
      <c r="H245" s="100"/>
      <c r="I245" s="20"/>
      <c r="J245" s="528"/>
      <c r="K245" s="528"/>
      <c r="L245" s="20"/>
      <c r="M245" s="20"/>
      <c r="N245" s="20"/>
      <c r="O245" s="74"/>
      <c r="P245" s="87"/>
      <c r="Q245" s="517"/>
      <c r="R245" s="517"/>
      <c r="S245" s="519"/>
      <c r="T245" s="519"/>
      <c r="U245" s="519"/>
      <c r="V245" s="519"/>
      <c r="W245" s="517"/>
      <c r="X245" s="517"/>
      <c r="Y245" s="492"/>
      <c r="Z245" s="492"/>
    </row>
    <row r="246" spans="1:27" ht="24.75" customHeight="1" x14ac:dyDescent="0.25">
      <c r="A246" s="16"/>
      <c r="B246" s="16"/>
      <c r="C246" s="74"/>
      <c r="D246" s="74"/>
      <c r="E246" s="100"/>
      <c r="F246" s="100"/>
      <c r="G246" s="100"/>
      <c r="H246" s="100"/>
      <c r="I246" s="100"/>
      <c r="J246" s="342"/>
      <c r="K246" s="342"/>
      <c r="L246" s="100"/>
      <c r="M246" s="100"/>
      <c r="N246" s="100"/>
      <c r="O246" s="16"/>
      <c r="P246" s="87"/>
      <c r="Q246" s="517"/>
      <c r="R246" s="517"/>
      <c r="S246" s="519"/>
      <c r="T246" s="519"/>
      <c r="U246" s="519"/>
      <c r="V246" s="519"/>
      <c r="W246" s="517"/>
      <c r="X246" s="517"/>
      <c r="Y246" s="492"/>
      <c r="Z246" s="492"/>
    </row>
    <row r="247" spans="1:27" ht="24.75" customHeight="1" x14ac:dyDescent="0.25">
      <c r="A247" s="16"/>
      <c r="B247" s="16"/>
      <c r="C247" s="74"/>
      <c r="D247" s="74"/>
      <c r="E247" s="100"/>
      <c r="F247" s="100"/>
      <c r="G247" s="100"/>
      <c r="H247" s="74"/>
      <c r="I247" s="100"/>
      <c r="J247" s="342"/>
      <c r="K247" s="342"/>
      <c r="L247" s="100"/>
      <c r="M247" s="100"/>
      <c r="N247" s="100"/>
      <c r="O247" s="16"/>
      <c r="P247" s="87"/>
      <c r="Q247" s="517"/>
      <c r="R247" s="517"/>
      <c r="S247" s="519"/>
      <c r="T247" s="519"/>
      <c r="U247" s="519"/>
      <c r="V247" s="519"/>
      <c r="W247" s="517"/>
      <c r="X247" s="517"/>
      <c r="Y247" s="492"/>
      <c r="Z247" s="492"/>
    </row>
    <row r="248" spans="1:27" ht="24.75" customHeight="1" x14ac:dyDescent="0.25">
      <c r="A248" s="22"/>
      <c r="B248" s="16"/>
      <c r="C248" s="74"/>
      <c r="D248" s="74"/>
      <c r="E248" s="100"/>
      <c r="F248" s="100"/>
      <c r="G248" s="74"/>
      <c r="H248" s="74"/>
      <c r="I248" s="100"/>
      <c r="J248" s="342"/>
      <c r="K248" s="342"/>
      <c r="L248" s="100"/>
      <c r="M248" s="100"/>
      <c r="N248" s="100"/>
      <c r="O248" s="22"/>
      <c r="P248" s="87"/>
      <c r="Q248" s="517"/>
      <c r="R248" s="517"/>
      <c r="S248" s="519"/>
      <c r="T248" s="519"/>
      <c r="U248" s="519"/>
      <c r="V248" s="519"/>
      <c r="W248" s="517"/>
      <c r="X248" s="517"/>
      <c r="Y248" s="492"/>
      <c r="Z248" s="492"/>
    </row>
    <row r="249" spans="1:27" s="16" customFormat="1" ht="24.75" customHeight="1" x14ac:dyDescent="0.25">
      <c r="A249" s="581"/>
      <c r="C249" s="503"/>
      <c r="D249" s="85"/>
      <c r="E249" s="87"/>
      <c r="F249" s="87"/>
      <c r="G249" s="87"/>
      <c r="H249" s="87"/>
      <c r="I249" s="87"/>
      <c r="J249" s="89"/>
      <c r="K249" s="89"/>
      <c r="L249" s="87"/>
      <c r="M249" s="87"/>
      <c r="N249" s="87"/>
      <c r="O249" s="581"/>
      <c r="P249" s="87"/>
      <c r="Q249" s="87"/>
      <c r="R249" s="87"/>
      <c r="S249" s="89"/>
      <c r="T249" s="89"/>
      <c r="U249" s="89"/>
      <c r="V249" s="89"/>
      <c r="W249" s="544"/>
      <c r="X249" s="148"/>
      <c r="Y249" s="87"/>
      <c r="Z249" s="212"/>
      <c r="AA249" s="604"/>
    </row>
    <row r="250" spans="1:27" s="16" customFormat="1" ht="24.75" customHeight="1" x14ac:dyDescent="0.25">
      <c r="C250" s="581"/>
      <c r="D250" s="241"/>
      <c r="E250" s="87"/>
      <c r="F250" s="87"/>
      <c r="G250" s="87"/>
      <c r="H250" s="87"/>
      <c r="I250" s="87"/>
      <c r="J250" s="168"/>
      <c r="K250" s="168"/>
      <c r="L250" s="599"/>
      <c r="M250" s="100"/>
      <c r="N250" s="100"/>
      <c r="P250" s="87"/>
      <c r="R250" s="87"/>
      <c r="S250" s="89"/>
      <c r="T250" s="89"/>
      <c r="U250" s="89"/>
      <c r="V250" s="89"/>
      <c r="W250" s="87"/>
      <c r="X250" s="87"/>
      <c r="Y250" s="87"/>
      <c r="Z250" s="87"/>
      <c r="AA250" s="647"/>
    </row>
    <row r="251" spans="1:27" s="16" customFormat="1" ht="24.75" customHeight="1" x14ac:dyDescent="0.25">
      <c r="C251" s="581"/>
      <c r="E251" s="87"/>
      <c r="F251" s="87"/>
      <c r="G251" s="87"/>
      <c r="H251" s="87"/>
      <c r="I251" s="87"/>
      <c r="J251" s="190"/>
      <c r="K251" s="190"/>
      <c r="L251" s="87"/>
      <c r="M251" s="100"/>
      <c r="N251" s="100"/>
      <c r="P251" s="87"/>
      <c r="Q251" s="87"/>
      <c r="R251" s="87"/>
      <c r="S251" s="89"/>
      <c r="T251" s="89"/>
      <c r="U251" s="89"/>
      <c r="V251" s="89"/>
      <c r="W251" s="87"/>
      <c r="X251" s="87"/>
      <c r="Y251" s="87"/>
      <c r="Z251" s="87"/>
      <c r="AA251" s="604"/>
    </row>
    <row r="252" spans="1:27" s="16" customFormat="1" ht="24.75" customHeight="1" x14ac:dyDescent="0.25">
      <c r="A252" s="581"/>
      <c r="B252" s="581"/>
      <c r="C252" s="581"/>
      <c r="D252" s="581"/>
      <c r="E252" s="581"/>
      <c r="F252" s="581"/>
      <c r="G252" s="87"/>
      <c r="H252" s="87"/>
      <c r="I252" s="581"/>
      <c r="J252" s="524"/>
      <c r="K252" s="524"/>
      <c r="L252" s="581"/>
      <c r="M252" s="581"/>
      <c r="N252" s="581"/>
      <c r="O252" s="581"/>
      <c r="P252" s="87"/>
      <c r="Q252" s="87"/>
      <c r="R252" s="87"/>
      <c r="S252" s="89"/>
      <c r="T252" s="89"/>
      <c r="U252" s="89"/>
      <c r="V252" s="89"/>
      <c r="W252" s="87"/>
      <c r="X252" s="87"/>
      <c r="Y252" s="100"/>
      <c r="Z252" s="100"/>
      <c r="AA252" s="604"/>
    </row>
    <row r="253" spans="1:27" s="16" customFormat="1" ht="24.75" customHeight="1" x14ac:dyDescent="0.25">
      <c r="A253" s="581"/>
      <c r="C253" s="581"/>
      <c r="D253" s="581"/>
      <c r="E253" s="87"/>
      <c r="F253" s="87"/>
      <c r="G253" s="87"/>
      <c r="H253" s="87"/>
      <c r="I253" s="87"/>
      <c r="J253" s="89"/>
      <c r="K253" s="89"/>
      <c r="L253" s="87"/>
      <c r="M253" s="87"/>
      <c r="N253" s="87"/>
      <c r="O253" s="581"/>
      <c r="P253" s="87"/>
      <c r="Q253" s="87"/>
      <c r="R253" s="87"/>
      <c r="S253" s="89"/>
      <c r="T253" s="89"/>
      <c r="U253" s="89"/>
      <c r="V253" s="89"/>
      <c r="W253" s="87"/>
      <c r="X253" s="87"/>
      <c r="Y253" s="100"/>
      <c r="Z253" s="100"/>
      <c r="AA253" s="604"/>
    </row>
    <row r="254" spans="1:27" s="16" customFormat="1" ht="24.75" customHeight="1" x14ac:dyDescent="0.25">
      <c r="A254" s="581"/>
      <c r="C254" s="581"/>
      <c r="D254" s="581"/>
      <c r="E254" s="87"/>
      <c r="F254" s="87"/>
      <c r="G254" s="87"/>
      <c r="H254" s="87"/>
      <c r="I254" s="87"/>
      <c r="J254" s="89"/>
      <c r="K254" s="89"/>
      <c r="L254" s="87"/>
      <c r="M254" s="87"/>
      <c r="N254" s="87"/>
      <c r="O254" s="581"/>
      <c r="P254" s="87"/>
      <c r="Q254" s="87"/>
      <c r="R254" s="87"/>
      <c r="S254" s="89"/>
      <c r="T254" s="89"/>
      <c r="U254" s="89"/>
      <c r="V254" s="89"/>
      <c r="W254" s="87"/>
      <c r="X254" s="87"/>
      <c r="Y254" s="100"/>
      <c r="Z254" s="100"/>
      <c r="AA254" s="604"/>
    </row>
    <row r="255" spans="1:27" s="16" customFormat="1" ht="24.75" customHeight="1" x14ac:dyDescent="0.25">
      <c r="A255" s="581"/>
      <c r="C255" s="581"/>
      <c r="D255" s="581"/>
      <c r="E255" s="87"/>
      <c r="F255" s="87"/>
      <c r="G255" s="87"/>
      <c r="H255" s="87"/>
      <c r="I255" s="87"/>
      <c r="J255" s="89"/>
      <c r="K255" s="89"/>
      <c r="L255" s="87"/>
      <c r="M255" s="87"/>
      <c r="N255" s="87"/>
      <c r="O255" s="581"/>
      <c r="P255" s="87"/>
      <c r="Q255" s="87"/>
      <c r="R255" s="87"/>
      <c r="S255" s="89"/>
      <c r="T255" s="89"/>
      <c r="U255" s="89"/>
      <c r="V255" s="89"/>
      <c r="W255" s="87"/>
      <c r="X255" s="87"/>
      <c r="Y255" s="100"/>
      <c r="Z255" s="100"/>
      <c r="AA255" s="604"/>
    </row>
    <row r="256" spans="1:27" ht="24.75" customHeight="1" x14ac:dyDescent="0.25">
      <c r="A256" s="74"/>
      <c r="B256" s="16"/>
      <c r="C256" s="74"/>
      <c r="D256" s="74"/>
      <c r="E256" s="87"/>
      <c r="F256" s="87"/>
      <c r="G256" s="87"/>
      <c r="H256" s="87"/>
      <c r="I256" s="87"/>
      <c r="J256" s="89"/>
      <c r="K256" s="89"/>
      <c r="L256" s="87"/>
      <c r="M256" s="87"/>
      <c r="N256" s="87"/>
      <c r="O256" s="74"/>
      <c r="P256" s="87"/>
      <c r="Q256" s="517"/>
      <c r="R256" s="517"/>
      <c r="S256" s="519"/>
      <c r="T256" s="519"/>
      <c r="U256" s="519"/>
      <c r="V256" s="519"/>
      <c r="W256" s="517"/>
      <c r="X256" s="517"/>
      <c r="Y256" s="492"/>
      <c r="Z256" s="492"/>
    </row>
    <row r="257" spans="1:30" ht="24.75" customHeight="1" x14ac:dyDescent="0.25">
      <c r="A257" s="74"/>
      <c r="B257" s="16"/>
      <c r="C257" s="74"/>
      <c r="D257" s="74"/>
      <c r="E257" s="87"/>
      <c r="F257" s="87"/>
      <c r="G257" s="87"/>
      <c r="H257" s="87"/>
      <c r="I257" s="87"/>
      <c r="J257" s="89"/>
      <c r="K257" s="89"/>
      <c r="L257" s="87"/>
      <c r="M257" s="87"/>
      <c r="N257" s="87"/>
      <c r="O257" s="74"/>
      <c r="P257" s="87"/>
      <c r="Q257" s="517"/>
      <c r="R257" s="517"/>
      <c r="S257" s="519"/>
      <c r="T257" s="519"/>
      <c r="U257" s="519"/>
      <c r="V257" s="519"/>
      <c r="W257" s="517"/>
      <c r="X257" s="517"/>
      <c r="Y257" s="492"/>
      <c r="Z257" s="492"/>
    </row>
    <row r="258" spans="1:30" ht="24.75" customHeight="1" x14ac:dyDescent="0.25">
      <c r="A258" s="74"/>
      <c r="B258" s="16"/>
      <c r="C258" s="74"/>
      <c r="D258" s="74"/>
      <c r="E258" s="87"/>
      <c r="F258" s="87"/>
      <c r="G258" s="87"/>
      <c r="H258" s="87"/>
      <c r="I258" s="87"/>
      <c r="J258" s="89"/>
      <c r="K258" s="89"/>
      <c r="L258" s="87"/>
      <c r="M258" s="87"/>
      <c r="N258" s="87"/>
      <c r="O258" s="74"/>
      <c r="P258" s="87"/>
      <c r="Q258" s="517"/>
      <c r="R258" s="517"/>
      <c r="S258" s="519"/>
      <c r="T258" s="519"/>
      <c r="U258" s="519"/>
      <c r="V258" s="519"/>
      <c r="W258" s="517"/>
      <c r="X258" s="517"/>
      <c r="Y258" s="492"/>
      <c r="Z258" s="492"/>
    </row>
    <row r="259" spans="1:30" ht="24.75" customHeight="1" x14ac:dyDescent="0.25">
      <c r="A259" s="74"/>
      <c r="B259" s="16"/>
      <c r="C259" s="74"/>
      <c r="D259" s="74"/>
      <c r="E259" s="87"/>
      <c r="F259" s="87"/>
      <c r="G259" s="87"/>
      <c r="H259" s="87"/>
      <c r="I259" s="87"/>
      <c r="J259" s="89"/>
      <c r="K259" s="89"/>
      <c r="L259" s="87"/>
      <c r="M259" s="87"/>
      <c r="N259" s="87"/>
      <c r="O259" s="74"/>
      <c r="P259" s="87"/>
      <c r="Q259" s="517"/>
      <c r="R259" s="517"/>
      <c r="S259" s="519"/>
      <c r="T259" s="519"/>
      <c r="U259" s="519"/>
      <c r="V259" s="519"/>
      <c r="W259" s="517"/>
      <c r="X259" s="517"/>
      <c r="Y259" s="492"/>
      <c r="Z259" s="492"/>
    </row>
    <row r="260" spans="1:30" ht="24.75" customHeight="1" x14ac:dyDescent="0.25">
      <c r="A260" s="74"/>
      <c r="B260" s="16"/>
      <c r="C260" s="74"/>
      <c r="D260" s="74"/>
      <c r="E260" s="87"/>
      <c r="F260" s="87"/>
      <c r="G260" s="87"/>
      <c r="H260" s="87"/>
      <c r="I260" s="87"/>
      <c r="J260" s="89"/>
      <c r="K260" s="89"/>
      <c r="L260" s="87"/>
      <c r="M260" s="87"/>
      <c r="N260" s="87"/>
      <c r="O260" s="74"/>
      <c r="P260" s="87"/>
      <c r="Q260" s="517"/>
      <c r="R260" s="517"/>
      <c r="S260" s="519"/>
      <c r="T260" s="519"/>
      <c r="U260" s="519"/>
      <c r="V260" s="519"/>
      <c r="W260" s="517"/>
      <c r="X260" s="517"/>
      <c r="Y260" s="492"/>
      <c r="Z260" s="492"/>
    </row>
    <row r="261" spans="1:30" ht="24.75" customHeight="1" x14ac:dyDescent="0.25">
      <c r="A261" s="74"/>
      <c r="B261" s="16"/>
      <c r="C261" s="74"/>
      <c r="D261" s="74"/>
      <c r="E261" s="87"/>
      <c r="F261" s="87"/>
      <c r="G261" s="87"/>
      <c r="H261" s="87"/>
      <c r="I261" s="87"/>
      <c r="J261" s="89"/>
      <c r="K261" s="89"/>
      <c r="L261" s="87"/>
      <c r="M261" s="87"/>
      <c r="N261" s="87"/>
      <c r="O261" s="74"/>
      <c r="P261" s="87"/>
      <c r="Q261" s="517"/>
      <c r="R261" s="517"/>
      <c r="S261" s="519"/>
      <c r="T261" s="519"/>
      <c r="U261" s="519"/>
      <c r="V261" s="519"/>
      <c r="W261" s="517"/>
      <c r="X261" s="517"/>
      <c r="Y261" s="492"/>
      <c r="Z261" s="492"/>
    </row>
    <row r="262" spans="1:30" ht="24.75" customHeight="1" x14ac:dyDescent="0.25">
      <c r="A262" s="74"/>
      <c r="B262" s="16"/>
      <c r="C262" s="74"/>
      <c r="D262" s="74"/>
      <c r="E262" s="87"/>
      <c r="F262" s="87"/>
      <c r="G262" s="87"/>
      <c r="H262" s="87"/>
      <c r="I262" s="87"/>
      <c r="J262" s="89"/>
      <c r="K262" s="89"/>
      <c r="L262" s="87"/>
      <c r="M262" s="87"/>
      <c r="N262" s="87"/>
      <c r="O262" s="74"/>
      <c r="P262" s="87"/>
      <c r="Q262" s="517"/>
      <c r="R262" s="517"/>
      <c r="S262" s="519"/>
      <c r="T262" s="519"/>
      <c r="U262" s="519"/>
      <c r="V262" s="519"/>
      <c r="W262" s="517"/>
      <c r="X262" s="517"/>
      <c r="Y262" s="492"/>
      <c r="Z262" s="492"/>
    </row>
    <row r="263" spans="1:30" ht="24.75" customHeight="1" x14ac:dyDescent="0.25">
      <c r="A263" s="74"/>
      <c r="B263" s="16"/>
      <c r="C263" s="74"/>
      <c r="D263" s="74"/>
      <c r="E263" s="87"/>
      <c r="F263" s="87"/>
      <c r="G263" s="87"/>
      <c r="H263" s="87"/>
      <c r="I263" s="87"/>
      <c r="J263" s="89"/>
      <c r="K263" s="89"/>
      <c r="L263" s="87"/>
      <c r="M263" s="87"/>
      <c r="N263" s="87"/>
      <c r="O263" s="74"/>
      <c r="P263" s="87"/>
      <c r="Q263" s="517"/>
      <c r="R263" s="517"/>
      <c r="S263" s="519"/>
      <c r="T263" s="519"/>
      <c r="U263" s="519"/>
      <c r="V263" s="519"/>
      <c r="W263" s="517"/>
      <c r="X263" s="517"/>
      <c r="Y263" s="492"/>
      <c r="Z263" s="492"/>
    </row>
    <row r="264" spans="1:30" ht="24.75" customHeight="1" x14ac:dyDescent="0.25">
      <c r="A264" s="74"/>
      <c r="B264" s="16"/>
      <c r="C264" s="74"/>
      <c r="D264" s="74"/>
      <c r="E264" s="87"/>
      <c r="F264" s="87"/>
      <c r="G264" s="87"/>
      <c r="H264" s="87"/>
      <c r="I264" s="87"/>
      <c r="J264" s="89"/>
      <c r="K264" s="89"/>
      <c r="L264" s="87"/>
      <c r="M264" s="87"/>
      <c r="N264" s="87"/>
      <c r="O264" s="74"/>
      <c r="P264" s="87"/>
      <c r="Q264" s="517"/>
      <c r="R264" s="517"/>
      <c r="S264" s="519"/>
      <c r="T264" s="519"/>
      <c r="U264" s="519"/>
      <c r="V264" s="519"/>
      <c r="W264" s="517"/>
      <c r="X264" s="517"/>
      <c r="Y264" s="492"/>
      <c r="Z264" s="492"/>
    </row>
    <row r="265" spans="1:30" ht="24.75" customHeight="1" x14ac:dyDescent="0.25">
      <c r="A265" s="74"/>
      <c r="B265" s="16"/>
      <c r="C265" s="74"/>
      <c r="D265" s="74"/>
      <c r="E265" s="87"/>
      <c r="F265" s="87"/>
      <c r="G265" s="87"/>
      <c r="H265" s="87"/>
      <c r="I265" s="87"/>
      <c r="J265" s="89"/>
      <c r="K265" s="89"/>
      <c r="L265" s="87"/>
      <c r="M265" s="87"/>
      <c r="N265" s="87"/>
      <c r="O265" s="74"/>
      <c r="P265" s="87"/>
      <c r="Q265" s="517"/>
      <c r="R265" s="517"/>
      <c r="S265" s="519"/>
      <c r="T265" s="519"/>
      <c r="U265" s="519"/>
      <c r="V265" s="519"/>
      <c r="W265" s="517"/>
      <c r="X265" s="517"/>
      <c r="Y265" s="492"/>
      <c r="Z265" s="492"/>
    </row>
    <row r="266" spans="1:30" ht="24.75" customHeight="1" x14ac:dyDescent="0.25">
      <c r="A266" s="74"/>
      <c r="B266" s="16"/>
      <c r="C266" s="74"/>
      <c r="D266" s="74"/>
      <c r="E266" s="87"/>
      <c r="F266" s="87"/>
      <c r="G266" s="87"/>
      <c r="H266" s="100"/>
      <c r="I266" s="87"/>
      <c r="J266" s="89"/>
      <c r="K266" s="89"/>
      <c r="L266" s="87"/>
      <c r="M266" s="87"/>
      <c r="N266" s="87"/>
      <c r="O266" s="74"/>
      <c r="P266" s="87"/>
      <c r="Q266" s="517"/>
      <c r="R266" s="517"/>
      <c r="S266" s="519"/>
      <c r="T266" s="519"/>
      <c r="U266" s="519"/>
      <c r="V266" s="519"/>
      <c r="W266" s="517"/>
      <c r="X266" s="517"/>
      <c r="Y266" s="492"/>
      <c r="Z266" s="492"/>
    </row>
    <row r="267" spans="1:30" ht="24.75" customHeight="1" x14ac:dyDescent="0.25">
      <c r="A267" s="74"/>
      <c r="B267" s="16"/>
      <c r="C267" s="74"/>
      <c r="D267" s="74"/>
      <c r="E267" s="87"/>
      <c r="F267" s="87"/>
      <c r="G267" s="100"/>
      <c r="H267" s="100"/>
      <c r="I267" s="87"/>
      <c r="J267" s="89"/>
      <c r="K267" s="89"/>
      <c r="L267" s="87"/>
      <c r="M267" s="87"/>
      <c r="N267" s="87"/>
      <c r="O267" s="74"/>
      <c r="P267" s="87"/>
      <c r="Q267" s="517"/>
      <c r="R267" s="517"/>
      <c r="S267" s="519"/>
      <c r="T267" s="519"/>
      <c r="U267" s="519"/>
      <c r="V267" s="519"/>
      <c r="W267" s="517"/>
      <c r="X267" s="517"/>
      <c r="Y267" s="492"/>
      <c r="Z267" s="492"/>
    </row>
    <row r="268" spans="1:30" ht="24.75" customHeight="1" x14ac:dyDescent="0.25">
      <c r="A268" s="16"/>
      <c r="B268" s="16"/>
      <c r="C268" s="74"/>
      <c r="D268" s="74"/>
      <c r="E268" s="100"/>
      <c r="F268" s="100"/>
      <c r="G268" s="100"/>
      <c r="H268" s="100"/>
      <c r="I268" s="100"/>
      <c r="J268" s="342"/>
      <c r="K268" s="342"/>
      <c r="L268" s="100"/>
      <c r="M268" s="100"/>
      <c r="N268" s="100"/>
      <c r="O268" s="16"/>
      <c r="P268" s="87"/>
      <c r="Q268" s="517"/>
      <c r="R268" s="517"/>
      <c r="S268" s="519"/>
      <c r="T268" s="519"/>
      <c r="U268" s="519"/>
      <c r="V268" s="519"/>
      <c r="W268" s="517"/>
      <c r="X268" s="517"/>
      <c r="Y268" s="492"/>
      <c r="Z268" s="492"/>
    </row>
    <row r="269" spans="1:30" ht="24.75" customHeight="1" x14ac:dyDescent="0.25">
      <c r="A269" s="16"/>
      <c r="B269" s="16"/>
      <c r="C269" s="74"/>
      <c r="D269" s="74"/>
      <c r="E269" s="100"/>
      <c r="F269" s="100"/>
      <c r="G269" s="100"/>
      <c r="H269" s="100"/>
      <c r="I269" s="100"/>
      <c r="J269" s="342"/>
      <c r="K269" s="342"/>
      <c r="L269" s="100"/>
      <c r="M269" s="100"/>
      <c r="N269" s="100"/>
      <c r="O269" s="16"/>
      <c r="P269" s="87"/>
      <c r="Q269" s="517"/>
      <c r="R269" s="517"/>
      <c r="S269" s="519"/>
      <c r="T269" s="519"/>
      <c r="U269" s="519"/>
      <c r="V269" s="519"/>
      <c r="W269" s="517"/>
      <c r="X269" s="517"/>
      <c r="Y269" s="492"/>
      <c r="Z269" s="492"/>
    </row>
    <row r="270" spans="1:30" ht="24.75" customHeight="1" x14ac:dyDescent="0.25">
      <c r="A270" s="16"/>
      <c r="B270" s="16"/>
      <c r="C270" s="74"/>
      <c r="D270" s="74"/>
      <c r="E270" s="100"/>
      <c r="F270" s="100"/>
      <c r="G270" s="100"/>
      <c r="H270" s="100"/>
      <c r="I270" s="100"/>
      <c r="J270" s="342"/>
      <c r="K270" s="342"/>
      <c r="L270" s="100"/>
      <c r="M270" s="100"/>
      <c r="N270" s="100"/>
      <c r="O270" s="16"/>
      <c r="P270" s="87"/>
      <c r="Q270" s="517"/>
      <c r="R270" s="517"/>
      <c r="S270" s="519"/>
      <c r="T270" s="519"/>
      <c r="U270" s="519"/>
      <c r="V270" s="519"/>
      <c r="W270" s="517"/>
      <c r="X270" s="517"/>
      <c r="Y270" s="492"/>
      <c r="Z270" s="492"/>
    </row>
    <row r="271" spans="1:30" ht="24.75" customHeight="1" x14ac:dyDescent="0.25">
      <c r="A271" s="16"/>
      <c r="B271" s="16"/>
      <c r="C271" s="74"/>
      <c r="D271" s="74"/>
      <c r="E271" s="100"/>
      <c r="F271" s="100"/>
      <c r="G271" s="100"/>
      <c r="H271" s="100"/>
      <c r="I271" s="100"/>
      <c r="J271" s="342"/>
      <c r="K271" s="342"/>
      <c r="L271" s="100"/>
      <c r="M271" s="100"/>
      <c r="N271" s="100"/>
      <c r="O271" s="16"/>
      <c r="P271" s="87"/>
      <c r="Q271" s="517"/>
      <c r="R271" s="517"/>
      <c r="S271" s="519"/>
      <c r="T271" s="519"/>
      <c r="U271" s="519"/>
      <c r="V271" s="519"/>
      <c r="W271" s="517"/>
      <c r="X271" s="517"/>
      <c r="Y271" s="492"/>
      <c r="Z271" s="492"/>
    </row>
    <row r="272" spans="1:30" ht="24.75" customHeight="1" x14ac:dyDescent="0.25">
      <c r="A272" s="16"/>
      <c r="B272" s="16"/>
      <c r="C272" s="74"/>
      <c r="D272" s="74"/>
      <c r="E272" s="100"/>
      <c r="F272" s="100"/>
      <c r="G272" s="100"/>
      <c r="H272" s="100"/>
      <c r="I272" s="100"/>
      <c r="J272" s="342"/>
      <c r="K272" s="342"/>
      <c r="L272" s="100"/>
      <c r="M272" s="100"/>
      <c r="N272" s="100"/>
      <c r="O272" s="16"/>
      <c r="P272" s="87"/>
      <c r="Q272" s="517"/>
      <c r="R272" s="517"/>
      <c r="S272" s="519"/>
      <c r="T272" s="519"/>
      <c r="U272" s="519"/>
      <c r="V272" s="519"/>
      <c r="W272" s="517"/>
      <c r="X272" s="517"/>
      <c r="Y272" s="492"/>
      <c r="Z272" s="492"/>
      <c r="AB272" s="530"/>
      <c r="AC272" s="16"/>
      <c r="AD272" s="16"/>
    </row>
    <row r="273" spans="1:30" ht="24.75" customHeight="1" x14ac:dyDescent="0.25">
      <c r="A273" s="16"/>
      <c r="B273" s="16"/>
      <c r="C273" s="74"/>
      <c r="D273" s="74"/>
      <c r="E273" s="100"/>
      <c r="F273" s="100"/>
      <c r="G273" s="100"/>
      <c r="H273" s="492"/>
      <c r="I273" s="100"/>
      <c r="J273" s="342"/>
      <c r="K273" s="342"/>
      <c r="L273" s="531"/>
      <c r="M273" s="531"/>
      <c r="N273" s="531"/>
      <c r="O273" s="16"/>
      <c r="P273" s="517"/>
      <c r="Q273" s="517"/>
      <c r="R273" s="517"/>
      <c r="S273" s="519"/>
      <c r="T273" s="519"/>
      <c r="U273" s="519"/>
      <c r="V273" s="519"/>
      <c r="W273" s="517"/>
      <c r="X273" s="517"/>
      <c r="Y273" s="492"/>
      <c r="Z273" s="492"/>
      <c r="AB273" s="530"/>
      <c r="AC273" s="16"/>
      <c r="AD273" s="16"/>
    </row>
    <row r="274" spans="1:30" ht="24.75" customHeight="1" x14ac:dyDescent="0.25">
      <c r="A274" s="16"/>
      <c r="B274" s="16"/>
      <c r="C274" s="74"/>
      <c r="D274" s="74"/>
      <c r="E274" s="100"/>
      <c r="F274" s="100"/>
      <c r="G274" s="100"/>
      <c r="H274" s="100"/>
      <c r="I274" s="218"/>
      <c r="J274" s="532"/>
      <c r="K274" s="532"/>
      <c r="L274" s="100"/>
      <c r="M274" s="100"/>
      <c r="N274" s="100"/>
      <c r="O274" s="16"/>
      <c r="P274" s="87"/>
      <c r="Q274" s="87"/>
      <c r="R274" s="87"/>
      <c r="S274" s="132"/>
      <c r="T274" s="132"/>
      <c r="U274" s="132"/>
      <c r="V274" s="132"/>
      <c r="W274" s="126"/>
      <c r="X274" s="87"/>
      <c r="Y274" s="100"/>
      <c r="Z274" s="100"/>
      <c r="AA274" s="604"/>
      <c r="AB274" s="20"/>
      <c r="AC274" s="16"/>
      <c r="AD274" s="16"/>
    </row>
    <row r="275" spans="1:30" ht="24.75" customHeight="1" x14ac:dyDescent="0.25">
      <c r="A275" s="16"/>
      <c r="B275" s="16"/>
      <c r="C275" s="74"/>
      <c r="D275" s="74"/>
      <c r="E275" s="100"/>
      <c r="F275" s="100"/>
      <c r="G275" s="100"/>
      <c r="H275" s="100"/>
      <c r="I275" s="218"/>
      <c r="J275" s="532"/>
      <c r="K275" s="532"/>
      <c r="L275" s="100"/>
      <c r="M275" s="100"/>
      <c r="N275" s="100"/>
      <c r="O275" s="16"/>
      <c r="P275" s="87"/>
      <c r="Q275" s="87"/>
      <c r="R275" s="87"/>
      <c r="S275" s="132"/>
      <c r="T275" s="132"/>
      <c r="U275" s="132"/>
      <c r="V275" s="132"/>
      <c r="W275" s="126"/>
      <c r="X275" s="87"/>
      <c r="Y275" s="100"/>
      <c r="Z275" s="100"/>
      <c r="AA275" s="604"/>
      <c r="AB275" s="16"/>
      <c r="AC275" s="16"/>
      <c r="AD275" s="16"/>
    </row>
    <row r="276" spans="1:30" ht="24.75" customHeight="1" x14ac:dyDescent="0.25">
      <c r="A276" s="74"/>
      <c r="B276" s="16"/>
      <c r="C276" s="533"/>
      <c r="D276" s="74"/>
      <c r="E276" s="100"/>
      <c r="F276" s="100"/>
      <c r="G276" s="100"/>
      <c r="H276" s="100"/>
      <c r="I276" s="100"/>
      <c r="J276" s="342"/>
      <c r="K276" s="342"/>
      <c r="L276" s="100"/>
      <c r="M276" s="100"/>
      <c r="N276" s="100"/>
      <c r="O276" s="74"/>
      <c r="P276" s="87"/>
      <c r="Q276" s="87"/>
      <c r="R276" s="100"/>
      <c r="S276" s="89"/>
      <c r="T276" s="89"/>
      <c r="U276" s="89"/>
      <c r="V276" s="89"/>
      <c r="W276" s="126"/>
      <c r="X276" s="87"/>
      <c r="Y276" s="100"/>
      <c r="Z276" s="100"/>
      <c r="AA276" s="642"/>
      <c r="AB276" s="16"/>
      <c r="AC276" s="16"/>
      <c r="AD276" s="16"/>
    </row>
    <row r="277" spans="1:30" ht="24.75" customHeight="1" x14ac:dyDescent="0.25">
      <c r="A277" s="16"/>
      <c r="B277" s="16"/>
      <c r="C277" s="74"/>
      <c r="D277" s="74"/>
      <c r="E277" s="100"/>
      <c r="F277" s="100"/>
      <c r="G277" s="100"/>
      <c r="H277" s="100"/>
      <c r="I277" s="218"/>
      <c r="J277" s="532"/>
      <c r="K277" s="532"/>
      <c r="L277" s="100"/>
      <c r="M277" s="100"/>
      <c r="N277" s="100"/>
      <c r="O277" s="16"/>
      <c r="P277" s="87"/>
      <c r="Q277" s="87"/>
      <c r="R277" s="87"/>
      <c r="S277" s="132"/>
      <c r="T277" s="132"/>
      <c r="U277" s="132"/>
      <c r="V277" s="132"/>
      <c r="W277" s="126"/>
      <c r="X277" s="87"/>
      <c r="Y277" s="100"/>
      <c r="Z277" s="100"/>
      <c r="AA277" s="604"/>
      <c r="AB277" s="16"/>
      <c r="AC277" s="16"/>
      <c r="AD277" s="16"/>
    </row>
    <row r="278" spans="1:30" ht="24.75" customHeight="1" x14ac:dyDescent="0.25">
      <c r="A278" s="16"/>
      <c r="B278" s="16"/>
      <c r="C278" s="74"/>
      <c r="D278" s="74"/>
      <c r="E278" s="100"/>
      <c r="F278" s="100"/>
      <c r="G278" s="100"/>
      <c r="H278" s="100"/>
      <c r="I278" s="218"/>
      <c r="J278" s="532"/>
      <c r="K278" s="532"/>
      <c r="L278" s="100"/>
      <c r="M278" s="100"/>
      <c r="N278" s="100"/>
      <c r="O278" s="16"/>
      <c r="P278" s="87"/>
      <c r="Q278" s="87"/>
      <c r="R278" s="87"/>
      <c r="S278" s="132"/>
      <c r="T278" s="132"/>
      <c r="U278" s="132"/>
      <c r="V278" s="132"/>
      <c r="W278" s="126"/>
      <c r="X278" s="87"/>
      <c r="Y278" s="100"/>
      <c r="Z278" s="100"/>
      <c r="AA278" s="604"/>
      <c r="AB278" s="16"/>
      <c r="AC278" s="16"/>
      <c r="AD278" s="16"/>
    </row>
    <row r="279" spans="1:30" ht="24.75" customHeight="1" x14ac:dyDescent="0.25">
      <c r="A279" s="74"/>
      <c r="B279" s="16"/>
      <c r="C279" s="534"/>
      <c r="D279" s="74"/>
      <c r="E279" s="100"/>
      <c r="F279" s="100"/>
      <c r="G279" s="100"/>
      <c r="H279" s="20"/>
      <c r="I279" s="100"/>
      <c r="J279" s="342"/>
      <c r="K279" s="342"/>
      <c r="L279" s="100"/>
      <c r="M279" s="100"/>
      <c r="N279" s="100"/>
      <c r="O279" s="74"/>
      <c r="P279" s="20"/>
      <c r="Q279" s="87"/>
      <c r="R279" s="100"/>
      <c r="S279" s="89"/>
      <c r="T279" s="89"/>
      <c r="U279" s="89"/>
      <c r="V279" s="89"/>
      <c r="W279" s="126"/>
      <c r="X279" s="87"/>
      <c r="Y279" s="100"/>
      <c r="Z279" s="100"/>
      <c r="AA279" s="642"/>
      <c r="AB279" s="16"/>
      <c r="AC279" s="16"/>
      <c r="AD279" s="16"/>
    </row>
    <row r="280" spans="1:30" ht="24.75" customHeight="1" x14ac:dyDescent="0.25">
      <c r="A280" s="16"/>
      <c r="B280" s="16"/>
      <c r="C280" s="74"/>
      <c r="D280" s="74"/>
      <c r="E280" s="100"/>
      <c r="F280" s="100"/>
      <c r="G280" s="20"/>
      <c r="H280" s="16"/>
      <c r="I280" s="218"/>
      <c r="J280" s="532"/>
      <c r="K280" s="532"/>
      <c r="L280" s="100"/>
      <c r="M280" s="100"/>
      <c r="N280" s="100"/>
      <c r="O280" s="16"/>
      <c r="P280" s="16"/>
      <c r="Q280" s="87"/>
      <c r="R280" s="87"/>
      <c r="S280" s="132"/>
      <c r="T280" s="132"/>
      <c r="U280" s="132"/>
      <c r="V280" s="132"/>
      <c r="W280" s="126"/>
      <c r="X280" s="87"/>
      <c r="Y280" s="100"/>
      <c r="Z280" s="100"/>
      <c r="AA280" s="604"/>
      <c r="AB280" s="16"/>
      <c r="AC280" s="16"/>
      <c r="AD280" s="16"/>
    </row>
    <row r="281" spans="1:30" ht="24.75" customHeight="1" x14ac:dyDescent="0.25">
      <c r="A281" s="16"/>
      <c r="B281" s="16"/>
      <c r="C281" s="74"/>
      <c r="D281" s="74"/>
      <c r="E281" s="20"/>
      <c r="F281" s="20"/>
      <c r="G281" s="16"/>
      <c r="H281" s="16"/>
      <c r="I281" s="20"/>
      <c r="J281" s="528"/>
      <c r="K281" s="528"/>
      <c r="L281" s="20"/>
      <c r="M281" s="20"/>
      <c r="N281" s="20"/>
      <c r="O281" s="16"/>
      <c r="P281" s="16"/>
      <c r="Q281" s="20"/>
      <c r="R281" s="20"/>
      <c r="S281" s="528"/>
      <c r="T281" s="528"/>
      <c r="U281" s="528"/>
      <c r="V281" s="528"/>
      <c r="W281" s="20"/>
      <c r="X281" s="20"/>
      <c r="Y281" s="20"/>
      <c r="Z281" s="20"/>
      <c r="AA281" s="604"/>
      <c r="AB281" s="16"/>
      <c r="AC281" s="16"/>
      <c r="AD281" s="16"/>
    </row>
    <row r="282" spans="1:30" ht="24.75" customHeight="1" x14ac:dyDescent="0.25">
      <c r="A282" s="16"/>
      <c r="B282" s="16"/>
      <c r="C282" s="74"/>
      <c r="D282" s="74"/>
      <c r="E282" s="16"/>
      <c r="F282" s="16"/>
      <c r="G282" s="16"/>
      <c r="H282" s="16"/>
      <c r="I282" s="16"/>
      <c r="J282" s="157"/>
      <c r="K282" s="157"/>
      <c r="L282" s="16"/>
      <c r="M282" s="16"/>
      <c r="N282" s="16"/>
      <c r="O282" s="16"/>
      <c r="P282" s="16"/>
      <c r="Q282" s="16"/>
      <c r="R282" s="16"/>
      <c r="S282" s="157"/>
      <c r="T282" s="157"/>
      <c r="U282" s="157"/>
      <c r="V282" s="157"/>
      <c r="W282" s="16"/>
      <c r="X282" s="16"/>
      <c r="Y282" s="16"/>
      <c r="Z282" s="16"/>
      <c r="AA282" s="604"/>
    </row>
    <row r="283" spans="1:30" ht="24.75" customHeight="1" x14ac:dyDescent="0.25">
      <c r="A283" s="16"/>
      <c r="B283" s="16"/>
      <c r="C283" s="74"/>
      <c r="D283" s="74"/>
      <c r="E283" s="16"/>
      <c r="F283" s="16"/>
      <c r="G283" s="16"/>
      <c r="H283" s="16"/>
      <c r="I283" s="16"/>
      <c r="J283" s="157"/>
      <c r="K283" s="157"/>
      <c r="L283" s="16"/>
      <c r="M283" s="16"/>
      <c r="N283" s="16"/>
      <c r="O283" s="16"/>
      <c r="P283" s="16"/>
      <c r="Q283" s="16"/>
      <c r="R283" s="16"/>
      <c r="S283" s="157"/>
      <c r="T283" s="157"/>
      <c r="U283" s="157"/>
      <c r="V283" s="157"/>
      <c r="W283" s="16"/>
      <c r="X283" s="16"/>
      <c r="Y283" s="16"/>
      <c r="Z283" s="20"/>
      <c r="AA283" s="604"/>
    </row>
    <row r="284" spans="1:30" ht="24.75" customHeight="1" x14ac:dyDescent="0.25">
      <c r="A284" s="16"/>
      <c r="B284" s="16"/>
      <c r="C284" s="74"/>
      <c r="D284" s="74"/>
      <c r="E284" s="16"/>
      <c r="F284" s="16"/>
      <c r="G284" s="16"/>
      <c r="H284" s="16"/>
      <c r="I284" s="16"/>
      <c r="J284" s="157"/>
      <c r="K284" s="157"/>
      <c r="L284" s="16"/>
      <c r="M284" s="16"/>
      <c r="N284" s="16"/>
      <c r="O284" s="16"/>
      <c r="P284" s="16"/>
      <c r="Q284" s="16"/>
      <c r="R284" s="16"/>
      <c r="S284" s="157"/>
      <c r="T284" s="157"/>
      <c r="U284" s="157"/>
      <c r="V284" s="157"/>
      <c r="W284" s="16"/>
      <c r="X284" s="16"/>
      <c r="Y284" s="16"/>
      <c r="Z284" s="16"/>
      <c r="AA284" s="604"/>
    </row>
    <row r="285" spans="1:30" ht="24.75" customHeight="1" x14ac:dyDescent="0.25">
      <c r="A285" s="16"/>
      <c r="B285" s="16"/>
      <c r="C285" s="74"/>
      <c r="D285" s="74"/>
      <c r="E285" s="16"/>
      <c r="F285" s="16"/>
      <c r="G285" s="16"/>
      <c r="I285" s="16"/>
      <c r="J285" s="157"/>
      <c r="K285" s="157"/>
      <c r="L285" s="16"/>
      <c r="M285" s="16"/>
      <c r="N285" s="16"/>
      <c r="O285" s="16"/>
      <c r="Q285" s="16"/>
      <c r="R285" s="16"/>
      <c r="S285" s="157"/>
      <c r="T285" s="157"/>
      <c r="U285" s="157"/>
      <c r="V285" s="157"/>
      <c r="W285" s="16"/>
      <c r="X285" s="16"/>
      <c r="Y285" s="16"/>
      <c r="Z285" s="16"/>
      <c r="AA285" s="604"/>
    </row>
    <row r="286" spans="1:30" ht="24.75" customHeight="1" x14ac:dyDescent="0.25">
      <c r="A286" s="16"/>
      <c r="B286" s="16"/>
      <c r="C286" s="74"/>
      <c r="D286" s="74"/>
      <c r="E286" s="16"/>
      <c r="F286" s="16"/>
      <c r="I286" s="16"/>
      <c r="J286" s="157"/>
      <c r="K286" s="157"/>
      <c r="L286" s="16"/>
      <c r="M286" s="16"/>
      <c r="N286" s="16"/>
      <c r="O286" s="16"/>
      <c r="Q286" s="16"/>
      <c r="R286" s="16"/>
      <c r="S286" s="157"/>
      <c r="T286" s="157"/>
      <c r="U286" s="157"/>
      <c r="V286" s="157"/>
      <c r="W286" s="16"/>
      <c r="X286" s="16"/>
      <c r="Y286" s="16"/>
      <c r="Z286" s="16"/>
      <c r="AA286" s="604"/>
    </row>
    <row r="290" spans="1:29" ht="24.75" customHeight="1" x14ac:dyDescent="0.25">
      <c r="AB290" s="16"/>
      <c r="AC290" s="16"/>
    </row>
    <row r="291" spans="1:29" ht="24.75" customHeight="1" x14ac:dyDescent="0.25">
      <c r="AB291" s="16"/>
      <c r="AC291" s="16"/>
    </row>
    <row r="292" spans="1:29" ht="24.75" customHeight="1" x14ac:dyDescent="0.25">
      <c r="AB292" s="74"/>
      <c r="AC292" s="16"/>
    </row>
    <row r="293" spans="1:29" ht="24.75" customHeight="1" x14ac:dyDescent="0.25">
      <c r="H293" s="100"/>
      <c r="P293" s="87"/>
      <c r="AB293" s="16"/>
      <c r="AC293" s="16"/>
    </row>
    <row r="294" spans="1:29" ht="24.75" customHeight="1" x14ac:dyDescent="0.25">
      <c r="G294" s="100"/>
      <c r="H294" s="74"/>
      <c r="P294" s="16"/>
      <c r="AB294" s="16"/>
      <c r="AC294" s="16"/>
    </row>
    <row r="295" spans="1:29" ht="24.75" customHeight="1" x14ac:dyDescent="0.25">
      <c r="A295" s="22"/>
      <c r="B295" s="16"/>
      <c r="C295" s="74"/>
      <c r="D295" s="74"/>
      <c r="E295" s="100"/>
      <c r="F295" s="100"/>
      <c r="G295" s="74"/>
      <c r="H295" s="74"/>
      <c r="I295" s="100"/>
      <c r="J295" s="342"/>
      <c r="K295" s="342"/>
      <c r="L295" s="100"/>
      <c r="M295" s="16"/>
      <c r="N295" s="16"/>
      <c r="O295" s="22"/>
      <c r="P295" s="74"/>
      <c r="Q295" s="87"/>
      <c r="R295" s="87"/>
      <c r="S295" s="89"/>
      <c r="T295" s="89"/>
      <c r="U295" s="89"/>
      <c r="V295" s="89"/>
      <c r="W295" s="87"/>
      <c r="X295" s="87"/>
      <c r="Y295" s="100"/>
      <c r="Z295" s="100"/>
      <c r="AA295" s="646"/>
      <c r="AB295" s="16"/>
      <c r="AC295" s="16"/>
    </row>
    <row r="296" spans="1:29" ht="24.75" customHeight="1" x14ac:dyDescent="0.25">
      <c r="A296" s="74"/>
      <c r="B296" s="74"/>
      <c r="C296" s="74"/>
      <c r="D296" s="74"/>
      <c r="E296" s="74"/>
      <c r="F296" s="74"/>
      <c r="G296" s="74"/>
      <c r="H296" s="529"/>
      <c r="I296" s="74"/>
      <c r="J296" s="524"/>
      <c r="K296" s="524"/>
      <c r="L296" s="74"/>
      <c r="M296" s="74"/>
      <c r="N296" s="74"/>
      <c r="O296" s="74"/>
      <c r="P296" s="74"/>
      <c r="Q296" s="16"/>
      <c r="R296" s="16"/>
      <c r="S296" s="157"/>
      <c r="T296" s="157"/>
      <c r="U296" s="157"/>
      <c r="V296" s="157"/>
      <c r="W296" s="525"/>
      <c r="X296" s="525"/>
      <c r="Y296" s="74"/>
      <c r="Z296" s="74"/>
      <c r="AA296" s="604"/>
      <c r="AB296" s="16"/>
      <c r="AC296" s="16"/>
    </row>
    <row r="297" spans="1:29" ht="24.75" customHeight="1" x14ac:dyDescent="0.25">
      <c r="A297" s="74"/>
      <c r="B297" s="74"/>
      <c r="C297" s="74"/>
      <c r="D297" s="74"/>
      <c r="E297" s="74"/>
      <c r="F297" s="74"/>
      <c r="G297" s="529"/>
      <c r="H297" s="529"/>
      <c r="I297" s="74"/>
      <c r="J297" s="524"/>
      <c r="K297" s="524"/>
      <c r="L297" s="74"/>
      <c r="M297" s="74"/>
      <c r="N297" s="74"/>
      <c r="O297" s="74"/>
      <c r="P297" s="74"/>
      <c r="Q297" s="74"/>
      <c r="R297" s="74"/>
      <c r="S297" s="524"/>
      <c r="T297" s="524"/>
      <c r="U297" s="524"/>
      <c r="V297" s="524"/>
      <c r="W297" s="678"/>
      <c r="X297" s="678"/>
      <c r="Y297" s="74"/>
      <c r="Z297" s="74"/>
      <c r="AA297" s="646"/>
      <c r="AB297" s="16"/>
      <c r="AC297" s="16"/>
    </row>
    <row r="298" spans="1:29" ht="24.75" customHeight="1" x14ac:dyDescent="0.25">
      <c r="A298" s="74"/>
      <c r="B298" s="253"/>
      <c r="C298" s="74"/>
      <c r="D298" s="74"/>
      <c r="E298" s="74"/>
      <c r="F298" s="529"/>
      <c r="G298" s="529"/>
      <c r="H298" s="74"/>
      <c r="I298" s="74"/>
      <c r="J298" s="524"/>
      <c r="K298" s="524"/>
      <c r="L298" s="74"/>
      <c r="M298" s="74"/>
      <c r="N298" s="74"/>
      <c r="O298" s="74"/>
      <c r="P298" s="74"/>
      <c r="Q298" s="74"/>
      <c r="R298" s="74"/>
      <c r="S298" s="524"/>
      <c r="T298" s="524"/>
      <c r="U298" s="524"/>
      <c r="V298" s="524"/>
      <c r="W298" s="678"/>
      <c r="X298" s="678"/>
      <c r="Y298" s="74"/>
      <c r="Z298" s="74"/>
      <c r="AA298" s="604"/>
      <c r="AB298" s="16"/>
      <c r="AC298" s="16"/>
    </row>
    <row r="299" spans="1:29" ht="24.75" customHeight="1" x14ac:dyDescent="0.25">
      <c r="A299" s="74"/>
      <c r="B299" s="253"/>
      <c r="C299" s="74"/>
      <c r="D299" s="74"/>
      <c r="E299" s="74"/>
      <c r="F299" s="529"/>
      <c r="G299" s="74"/>
      <c r="H299" s="16"/>
      <c r="I299" s="74"/>
      <c r="J299" s="524"/>
      <c r="K299" s="524"/>
      <c r="L299" s="74"/>
      <c r="M299" s="74"/>
      <c r="N299" s="74"/>
      <c r="O299" s="74"/>
      <c r="P299" s="16"/>
      <c r="Q299" s="74"/>
      <c r="R299" s="74"/>
      <c r="S299" s="524"/>
      <c r="T299" s="524"/>
      <c r="U299" s="524"/>
      <c r="V299" s="524"/>
      <c r="W299" s="74"/>
      <c r="X299" s="601"/>
      <c r="Y299" s="74"/>
      <c r="Z299" s="74"/>
      <c r="AA299" s="604"/>
      <c r="AB299" s="16"/>
      <c r="AC299" s="16"/>
    </row>
    <row r="300" spans="1:29" ht="24.75" customHeight="1" x14ac:dyDescent="0.25">
      <c r="A300" s="74"/>
      <c r="B300" s="74"/>
      <c r="C300" s="74"/>
      <c r="D300" s="74"/>
      <c r="E300" s="74"/>
      <c r="F300" s="74"/>
      <c r="G300" s="16"/>
      <c r="H300" s="20"/>
      <c r="I300" s="74"/>
      <c r="J300" s="524"/>
      <c r="K300" s="524"/>
      <c r="L300" s="74"/>
      <c r="M300" s="74"/>
      <c r="N300" s="74"/>
      <c r="O300" s="74"/>
      <c r="P300" s="20"/>
      <c r="Q300" s="74"/>
      <c r="R300" s="74"/>
      <c r="S300" s="524"/>
      <c r="T300" s="524"/>
      <c r="U300" s="524"/>
      <c r="V300" s="524"/>
      <c r="W300" s="678"/>
      <c r="X300" s="678"/>
      <c r="Y300" s="74"/>
      <c r="Z300" s="74"/>
      <c r="AA300" s="604"/>
      <c r="AB300" s="16"/>
      <c r="AC300" s="16"/>
    </row>
    <row r="301" spans="1:29" ht="24.75" customHeight="1" x14ac:dyDescent="0.25">
      <c r="A301" s="22"/>
      <c r="B301" s="16"/>
      <c r="C301" s="74"/>
      <c r="D301" s="74"/>
      <c r="E301" s="16"/>
      <c r="F301" s="16"/>
      <c r="G301" s="20"/>
      <c r="H301" s="20"/>
      <c r="I301" s="16"/>
      <c r="J301" s="157"/>
      <c r="K301" s="157"/>
      <c r="L301" s="16"/>
      <c r="M301" s="16"/>
      <c r="N301" s="16"/>
      <c r="O301" s="22"/>
      <c r="P301" s="20"/>
      <c r="Q301" s="16"/>
      <c r="R301" s="16"/>
      <c r="S301" s="157"/>
      <c r="T301" s="157"/>
      <c r="U301" s="157"/>
      <c r="V301" s="157"/>
      <c r="W301" s="16"/>
      <c r="X301" s="16"/>
      <c r="Y301" s="16"/>
      <c r="Z301" s="16"/>
      <c r="AA301" s="604"/>
      <c r="AB301" s="16"/>
      <c r="AC301" s="16"/>
    </row>
    <row r="302" spans="1:29" ht="24.75" customHeight="1" x14ac:dyDescent="0.25">
      <c r="A302" s="74"/>
      <c r="B302" s="16"/>
      <c r="C302" s="74"/>
      <c r="D302" s="74"/>
      <c r="E302" s="20"/>
      <c r="F302" s="20"/>
      <c r="G302" s="20"/>
      <c r="H302" s="100"/>
      <c r="I302" s="20"/>
      <c r="J302" s="528"/>
      <c r="K302" s="528"/>
      <c r="L302" s="20"/>
      <c r="M302" s="20"/>
      <c r="N302" s="20"/>
      <c r="O302" s="74"/>
      <c r="P302" s="100"/>
      <c r="Q302" s="20"/>
      <c r="R302" s="20"/>
      <c r="S302" s="528"/>
      <c r="T302" s="528"/>
      <c r="U302" s="528"/>
      <c r="V302" s="528"/>
      <c r="W302" s="20"/>
      <c r="X302" s="20"/>
      <c r="Y302" s="20"/>
      <c r="Z302" s="20"/>
      <c r="AA302" s="604"/>
      <c r="AB302" s="16"/>
      <c r="AC302" s="16"/>
    </row>
    <row r="303" spans="1:29" ht="24.75" customHeight="1" x14ac:dyDescent="0.25">
      <c r="A303" s="74"/>
      <c r="B303" s="16"/>
      <c r="C303" s="74"/>
      <c r="D303" s="74"/>
      <c r="E303" s="20"/>
      <c r="F303" s="20"/>
      <c r="G303" s="100"/>
      <c r="H303" s="20"/>
      <c r="I303" s="20"/>
      <c r="J303" s="528"/>
      <c r="K303" s="528"/>
      <c r="L303" s="20"/>
      <c r="M303" s="20"/>
      <c r="N303" s="20"/>
      <c r="O303" s="74"/>
      <c r="P303" s="20"/>
      <c r="Q303" s="20"/>
      <c r="R303" s="20"/>
      <c r="S303" s="528"/>
      <c r="T303" s="528"/>
      <c r="U303" s="528"/>
      <c r="V303" s="528"/>
      <c r="W303" s="20"/>
      <c r="X303" s="20"/>
      <c r="Y303" s="20"/>
      <c r="Z303" s="20"/>
      <c r="AA303" s="604"/>
      <c r="AB303" s="16"/>
      <c r="AC303" s="16"/>
    </row>
    <row r="304" spans="1:29" ht="24.75" customHeight="1" x14ac:dyDescent="0.25">
      <c r="A304" s="74"/>
      <c r="B304" s="16"/>
      <c r="C304" s="74"/>
      <c r="D304" s="74"/>
      <c r="E304" s="100"/>
      <c r="F304" s="100"/>
      <c r="G304" s="20"/>
      <c r="H304" s="20"/>
      <c r="I304" s="100"/>
      <c r="J304" s="342"/>
      <c r="K304" s="342"/>
      <c r="L304" s="100"/>
      <c r="M304" s="100"/>
      <c r="N304" s="100"/>
      <c r="O304" s="74"/>
      <c r="P304" s="20"/>
      <c r="Q304" s="100"/>
      <c r="R304" s="100"/>
      <c r="S304" s="342"/>
      <c r="T304" s="342"/>
      <c r="U304" s="342"/>
      <c r="V304" s="342"/>
      <c r="W304" s="100"/>
      <c r="X304" s="100"/>
      <c r="Y304" s="100"/>
      <c r="Z304" s="100"/>
      <c r="AA304" s="604"/>
      <c r="AB304" s="16"/>
      <c r="AC304" s="16"/>
    </row>
    <row r="305" spans="1:29" ht="24.75" customHeight="1" x14ac:dyDescent="0.25">
      <c r="A305" s="74"/>
      <c r="B305" s="16"/>
      <c r="C305" s="74"/>
      <c r="D305" s="74"/>
      <c r="E305" s="20"/>
      <c r="F305" s="20"/>
      <c r="G305" s="20"/>
      <c r="H305" s="20"/>
      <c r="I305" s="20"/>
      <c r="J305" s="528"/>
      <c r="K305" s="528"/>
      <c r="L305" s="20"/>
      <c r="M305" s="20"/>
      <c r="N305" s="20"/>
      <c r="O305" s="74"/>
      <c r="P305" s="20"/>
      <c r="Q305" s="20"/>
      <c r="R305" s="20"/>
      <c r="S305" s="528"/>
      <c r="T305" s="528"/>
      <c r="U305" s="528"/>
      <c r="V305" s="528"/>
      <c r="W305" s="20"/>
      <c r="X305" s="20"/>
      <c r="Y305" s="20"/>
      <c r="Z305" s="20"/>
      <c r="AA305" s="604"/>
      <c r="AB305" s="16"/>
      <c r="AC305" s="16"/>
    </row>
    <row r="306" spans="1:29" ht="24.75" customHeight="1" x14ac:dyDescent="0.25">
      <c r="A306" s="74"/>
      <c r="B306" s="16"/>
      <c r="C306" s="74"/>
      <c r="D306" s="74"/>
      <c r="E306" s="20"/>
      <c r="F306" s="20"/>
      <c r="G306" s="20"/>
      <c r="H306" s="20"/>
      <c r="I306" s="20"/>
      <c r="J306" s="528"/>
      <c r="K306" s="528"/>
      <c r="L306" s="20"/>
      <c r="M306" s="20"/>
      <c r="N306" s="20"/>
      <c r="O306" s="74"/>
      <c r="P306" s="20"/>
      <c r="Q306" s="20"/>
      <c r="R306" s="20"/>
      <c r="S306" s="528"/>
      <c r="T306" s="528"/>
      <c r="U306" s="528"/>
      <c r="V306" s="528"/>
      <c r="W306" s="20"/>
      <c r="X306" s="20"/>
      <c r="Y306" s="20"/>
      <c r="Z306" s="20"/>
      <c r="AA306" s="604"/>
      <c r="AB306" s="16"/>
      <c r="AC306" s="16"/>
    </row>
    <row r="307" spans="1:29" ht="24.75" customHeight="1" x14ac:dyDescent="0.25">
      <c r="A307" s="74"/>
      <c r="B307" s="16"/>
      <c r="C307" s="74"/>
      <c r="D307" s="74"/>
      <c r="E307" s="20"/>
      <c r="F307" s="20"/>
      <c r="G307" s="20"/>
      <c r="H307" s="20"/>
      <c r="I307" s="20"/>
      <c r="J307" s="528"/>
      <c r="K307" s="528"/>
      <c r="L307" s="20"/>
      <c r="M307" s="20"/>
      <c r="N307" s="20"/>
      <c r="O307" s="74"/>
      <c r="P307" s="20"/>
      <c r="Q307" s="20"/>
      <c r="R307" s="20"/>
      <c r="S307" s="528"/>
      <c r="T307" s="528"/>
      <c r="U307" s="528"/>
      <c r="V307" s="528"/>
      <c r="W307" s="20"/>
      <c r="X307" s="20"/>
      <c r="Y307" s="20"/>
      <c r="Z307" s="20"/>
      <c r="AA307" s="604"/>
      <c r="AB307" s="16"/>
      <c r="AC307" s="16"/>
    </row>
    <row r="308" spans="1:29" ht="24.75" customHeight="1" x14ac:dyDescent="0.25">
      <c r="A308" s="74"/>
      <c r="B308" s="16"/>
      <c r="C308" s="74"/>
      <c r="D308" s="74"/>
      <c r="E308" s="20"/>
      <c r="F308" s="20"/>
      <c r="G308" s="20"/>
      <c r="H308" s="20"/>
      <c r="I308" s="20"/>
      <c r="J308" s="528"/>
      <c r="K308" s="528"/>
      <c r="L308" s="20"/>
      <c r="M308" s="20"/>
      <c r="N308" s="20"/>
      <c r="O308" s="74"/>
      <c r="P308" s="20"/>
      <c r="Q308" s="20"/>
      <c r="R308" s="20"/>
      <c r="S308" s="528"/>
      <c r="T308" s="528"/>
      <c r="U308" s="528"/>
      <c r="V308" s="528"/>
      <c r="W308" s="20"/>
      <c r="X308" s="20"/>
      <c r="Y308" s="20"/>
      <c r="Z308" s="20"/>
      <c r="AA308" s="604"/>
      <c r="AB308" s="16"/>
      <c r="AC308" s="16"/>
    </row>
    <row r="309" spans="1:29" ht="24.75" customHeight="1" x14ac:dyDescent="0.25">
      <c r="A309" s="74"/>
      <c r="B309" s="16"/>
      <c r="C309" s="74"/>
      <c r="D309" s="74"/>
      <c r="E309" s="20"/>
      <c r="F309" s="20"/>
      <c r="G309" s="20"/>
      <c r="H309" s="20"/>
      <c r="I309" s="20"/>
      <c r="J309" s="528"/>
      <c r="K309" s="528"/>
      <c r="L309" s="20"/>
      <c r="M309" s="20"/>
      <c r="N309" s="20"/>
      <c r="O309" s="74"/>
      <c r="P309" s="20"/>
      <c r="Q309" s="20"/>
      <c r="R309" s="20"/>
      <c r="S309" s="528"/>
      <c r="T309" s="528"/>
      <c r="U309" s="528"/>
      <c r="V309" s="528"/>
      <c r="W309" s="20"/>
      <c r="X309" s="20"/>
      <c r="Y309" s="20"/>
      <c r="Z309" s="20"/>
      <c r="AA309" s="604"/>
      <c r="AB309" s="22"/>
      <c r="AC309" s="16"/>
    </row>
    <row r="310" spans="1:29" ht="24.75" customHeight="1" x14ac:dyDescent="0.25">
      <c r="A310" s="74"/>
      <c r="B310" s="16"/>
      <c r="C310" s="74"/>
      <c r="D310" s="74"/>
      <c r="E310" s="20"/>
      <c r="F310" s="20"/>
      <c r="G310" s="20"/>
      <c r="H310" s="20"/>
      <c r="I310" s="20"/>
      <c r="J310" s="528"/>
      <c r="K310" s="528"/>
      <c r="L310" s="20"/>
      <c r="M310" s="20"/>
      <c r="N310" s="20"/>
      <c r="O310" s="74"/>
      <c r="P310" s="20"/>
      <c r="Q310" s="20"/>
      <c r="R310" s="20"/>
      <c r="S310" s="528"/>
      <c r="T310" s="528"/>
      <c r="U310" s="528"/>
      <c r="V310" s="528"/>
      <c r="W310" s="20"/>
      <c r="X310" s="20"/>
      <c r="Y310" s="20"/>
      <c r="Z310" s="20"/>
      <c r="AA310" s="604"/>
      <c r="AB310" s="16"/>
      <c r="AC310" s="16"/>
    </row>
    <row r="311" spans="1:29" ht="24.75" customHeight="1" x14ac:dyDescent="0.25">
      <c r="A311" s="74"/>
      <c r="B311" s="16"/>
      <c r="C311" s="74"/>
      <c r="D311" s="74"/>
      <c r="E311" s="20"/>
      <c r="F311" s="20"/>
      <c r="G311" s="20"/>
      <c r="H311" s="20"/>
      <c r="I311" s="20"/>
      <c r="J311" s="528"/>
      <c r="K311" s="528"/>
      <c r="L311" s="20"/>
      <c r="M311" s="20"/>
      <c r="N311" s="20"/>
      <c r="O311" s="74"/>
      <c r="P311" s="20"/>
      <c r="Q311" s="20"/>
      <c r="R311" s="20"/>
      <c r="S311" s="528"/>
      <c r="T311" s="528"/>
      <c r="U311" s="528"/>
      <c r="V311" s="528"/>
      <c r="W311" s="20"/>
      <c r="X311" s="20"/>
      <c r="Y311" s="20"/>
      <c r="Z311" s="20"/>
      <c r="AA311" s="604"/>
      <c r="AB311" s="16"/>
      <c r="AC311" s="16"/>
    </row>
    <row r="312" spans="1:29" ht="24.75" customHeight="1" x14ac:dyDescent="0.25">
      <c r="A312" s="74"/>
      <c r="B312" s="16"/>
      <c r="C312" s="74"/>
      <c r="D312" s="74"/>
      <c r="E312" s="20"/>
      <c r="F312" s="20"/>
      <c r="G312" s="20"/>
      <c r="H312" s="213"/>
      <c r="I312" s="20"/>
      <c r="J312" s="528"/>
      <c r="K312" s="528"/>
      <c r="L312" s="20"/>
      <c r="M312" s="20"/>
      <c r="N312" s="20"/>
      <c r="O312" s="74"/>
      <c r="P312" s="213"/>
      <c r="Q312" s="20"/>
      <c r="R312" s="20"/>
      <c r="S312" s="528"/>
      <c r="T312" s="528"/>
      <c r="U312" s="528"/>
      <c r="V312" s="528"/>
      <c r="W312" s="20"/>
      <c r="X312" s="20"/>
      <c r="Y312" s="20"/>
      <c r="Z312" s="20"/>
      <c r="AA312" s="604"/>
      <c r="AB312" s="16"/>
      <c r="AC312" s="16"/>
    </row>
    <row r="313" spans="1:29" ht="24.75" customHeight="1" x14ac:dyDescent="0.25">
      <c r="A313" s="74"/>
      <c r="B313" s="16"/>
      <c r="C313" s="74"/>
      <c r="D313" s="74"/>
      <c r="E313" s="20"/>
      <c r="F313" s="20"/>
      <c r="G313" s="213"/>
      <c r="H313" s="16"/>
      <c r="I313" s="20"/>
      <c r="J313" s="528"/>
      <c r="K313" s="528"/>
      <c r="L313" s="20"/>
      <c r="M313" s="20"/>
      <c r="N313" s="20"/>
      <c r="O313" s="74"/>
      <c r="P313" s="16"/>
      <c r="Q313" s="20"/>
      <c r="R313" s="20"/>
      <c r="S313" s="528"/>
      <c r="T313" s="528"/>
      <c r="U313" s="528"/>
      <c r="V313" s="528"/>
      <c r="W313" s="20"/>
      <c r="X313" s="20"/>
      <c r="Y313" s="20"/>
      <c r="Z313" s="20"/>
      <c r="AA313" s="604"/>
      <c r="AB313" s="16"/>
      <c r="AC313" s="16"/>
    </row>
    <row r="314" spans="1:29" ht="24.75" customHeight="1" x14ac:dyDescent="0.25">
      <c r="A314" s="22"/>
      <c r="B314" s="16"/>
      <c r="C314" s="48"/>
      <c r="D314" s="48"/>
      <c r="E314" s="20"/>
      <c r="F314" s="213"/>
      <c r="G314" s="16"/>
      <c r="H314" s="16"/>
      <c r="I314" s="213"/>
      <c r="J314" s="535"/>
      <c r="K314" s="535"/>
      <c r="L314" s="213"/>
      <c r="M314" s="213"/>
      <c r="N314" s="213"/>
      <c r="O314" s="22"/>
      <c r="P314" s="16"/>
      <c r="Q314" s="213"/>
      <c r="R314" s="213"/>
      <c r="S314" s="535"/>
      <c r="T314" s="535"/>
      <c r="U314" s="535"/>
      <c r="V314" s="535"/>
      <c r="W314" s="213"/>
      <c r="X314" s="213"/>
      <c r="Y314" s="213"/>
      <c r="Z314" s="213"/>
      <c r="AA314" s="604"/>
      <c r="AB314" s="16"/>
      <c r="AC314" s="16"/>
    </row>
    <row r="315" spans="1:29" ht="24.75" customHeight="1" x14ac:dyDescent="0.25">
      <c r="A315" s="16"/>
      <c r="B315" s="16"/>
      <c r="C315" s="74"/>
      <c r="D315" s="74"/>
      <c r="E315" s="16"/>
      <c r="F315" s="16"/>
      <c r="G315" s="16"/>
      <c r="H315" s="100"/>
      <c r="I315" s="16"/>
      <c r="J315" s="157"/>
      <c r="K315" s="157"/>
      <c r="L315" s="16"/>
      <c r="M315" s="16"/>
      <c r="N315" s="16"/>
      <c r="O315" s="16"/>
      <c r="P315" s="87"/>
      <c r="Q315" s="16"/>
      <c r="R315" s="16"/>
      <c r="S315" s="157"/>
      <c r="T315" s="157"/>
      <c r="U315" s="157"/>
      <c r="V315" s="157"/>
      <c r="W315" s="16"/>
      <c r="X315" s="16"/>
      <c r="Y315" s="16"/>
      <c r="Z315" s="16"/>
      <c r="AA315" s="604"/>
      <c r="AB315" s="20"/>
      <c r="AC315" s="16"/>
    </row>
    <row r="316" spans="1:29" ht="24.75" customHeight="1" x14ac:dyDescent="0.25">
      <c r="A316" s="22"/>
      <c r="B316" s="16"/>
      <c r="C316" s="74"/>
      <c r="D316" s="74"/>
      <c r="E316" s="16"/>
      <c r="F316" s="16"/>
      <c r="G316" s="100"/>
      <c r="H316" s="100"/>
      <c r="I316" s="16"/>
      <c r="J316" s="157"/>
      <c r="K316" s="157"/>
      <c r="L316" s="16"/>
      <c r="M316" s="16"/>
      <c r="N316" s="16"/>
      <c r="O316" s="22"/>
      <c r="P316" s="20"/>
      <c r="Q316" s="16"/>
      <c r="R316" s="16"/>
      <c r="S316" s="157"/>
      <c r="T316" s="157"/>
      <c r="U316" s="157"/>
      <c r="V316" s="157"/>
      <c r="W316" s="16"/>
      <c r="X316" s="16"/>
      <c r="Y316" s="16"/>
      <c r="Z316" s="16"/>
      <c r="AA316" s="604"/>
      <c r="AB316" s="16"/>
      <c r="AC316" s="16"/>
    </row>
    <row r="317" spans="1:29" ht="24.75" customHeight="1" x14ac:dyDescent="0.25">
      <c r="A317" s="74"/>
      <c r="B317" s="16"/>
      <c r="C317" s="74"/>
      <c r="D317" s="74"/>
      <c r="E317" s="100"/>
      <c r="F317" s="100"/>
      <c r="G317" s="100"/>
      <c r="H317" s="100"/>
      <c r="I317" s="100"/>
      <c r="J317" s="342"/>
      <c r="K317" s="342"/>
      <c r="L317" s="100"/>
      <c r="M317" s="100"/>
      <c r="N317" s="100"/>
      <c r="O317" s="74"/>
      <c r="P317" s="20"/>
      <c r="Q317" s="87"/>
      <c r="R317" s="100"/>
      <c r="S317" s="89"/>
      <c r="T317" s="89"/>
      <c r="U317" s="89"/>
      <c r="V317" s="89"/>
      <c r="W317" s="126"/>
      <c r="X317" s="87"/>
      <c r="Y317" s="100"/>
      <c r="Z317" s="100"/>
      <c r="AA317" s="642"/>
      <c r="AB317" s="22"/>
      <c r="AC317" s="16"/>
    </row>
    <row r="318" spans="1:29" ht="24.75" customHeight="1" x14ac:dyDescent="0.25">
      <c r="A318" s="74"/>
      <c r="B318" s="16"/>
      <c r="C318" s="74"/>
      <c r="D318" s="74"/>
      <c r="E318" s="100"/>
      <c r="F318" s="100"/>
      <c r="G318" s="100"/>
      <c r="H318" s="100"/>
      <c r="I318" s="100"/>
      <c r="J318" s="342"/>
      <c r="K318" s="342"/>
      <c r="L318" s="100"/>
      <c r="M318" s="100"/>
      <c r="N318" s="100"/>
      <c r="O318" s="74"/>
      <c r="P318" s="87"/>
      <c r="Q318" s="20"/>
      <c r="R318" s="20"/>
      <c r="S318" s="528"/>
      <c r="T318" s="528"/>
      <c r="U318" s="528"/>
      <c r="V318" s="528"/>
      <c r="W318" s="20"/>
      <c r="X318" s="20"/>
      <c r="Y318" s="20"/>
      <c r="Z318" s="100"/>
      <c r="AA318" s="604"/>
      <c r="AB318" s="16"/>
      <c r="AC318" s="16"/>
    </row>
    <row r="319" spans="1:29" ht="24.75" customHeight="1" x14ac:dyDescent="0.25">
      <c r="A319" s="74"/>
      <c r="B319" s="16"/>
      <c r="C319" s="74"/>
      <c r="D319" s="74"/>
      <c r="E319" s="100"/>
      <c r="F319" s="100"/>
      <c r="G319" s="100"/>
      <c r="H319" s="100"/>
      <c r="I319" s="100"/>
      <c r="J319" s="342"/>
      <c r="K319" s="342"/>
      <c r="L319" s="100"/>
      <c r="M319" s="100"/>
      <c r="N319" s="100"/>
      <c r="O319" s="74"/>
      <c r="P319" s="20"/>
      <c r="Q319" s="20"/>
      <c r="R319" s="20"/>
      <c r="S319" s="528"/>
      <c r="T319" s="528"/>
      <c r="U319" s="528"/>
      <c r="V319" s="528"/>
      <c r="W319" s="20"/>
      <c r="X319" s="20"/>
      <c r="Y319" s="20"/>
      <c r="Z319" s="100"/>
      <c r="AA319" s="604"/>
      <c r="AB319" s="16"/>
      <c r="AC319" s="16"/>
    </row>
    <row r="320" spans="1:29" ht="24.75" customHeight="1" x14ac:dyDescent="0.25">
      <c r="A320" s="74"/>
      <c r="B320" s="16"/>
      <c r="C320" s="74"/>
      <c r="D320" s="74"/>
      <c r="E320" s="100"/>
      <c r="F320" s="100"/>
      <c r="G320" s="100"/>
      <c r="H320" s="213"/>
      <c r="I320" s="100"/>
      <c r="J320" s="342"/>
      <c r="K320" s="342"/>
      <c r="L320" s="100"/>
      <c r="M320" s="100"/>
      <c r="N320" s="100"/>
      <c r="O320" s="74"/>
      <c r="P320" s="213"/>
      <c r="Q320" s="87"/>
      <c r="R320" s="100"/>
      <c r="S320" s="89"/>
      <c r="T320" s="89"/>
      <c r="U320" s="89"/>
      <c r="V320" s="89"/>
      <c r="W320" s="126"/>
      <c r="X320" s="87"/>
      <c r="Y320" s="100"/>
      <c r="Z320" s="100"/>
      <c r="AA320" s="604"/>
      <c r="AB320" s="16"/>
      <c r="AC320" s="16"/>
    </row>
    <row r="321" spans="1:29" ht="24.75" customHeight="1" x14ac:dyDescent="0.25">
      <c r="A321" s="74"/>
      <c r="B321" s="16"/>
      <c r="C321" s="74"/>
      <c r="D321" s="74"/>
      <c r="E321" s="100"/>
      <c r="F321" s="100"/>
      <c r="G321" s="213"/>
      <c r="H321" s="16"/>
      <c r="I321" s="100"/>
      <c r="J321" s="342"/>
      <c r="K321" s="342"/>
      <c r="L321" s="100"/>
      <c r="M321" s="100"/>
      <c r="N321" s="100"/>
      <c r="O321" s="74"/>
      <c r="P321" s="16"/>
      <c r="Q321" s="20"/>
      <c r="R321" s="20"/>
      <c r="S321" s="528"/>
      <c r="T321" s="528"/>
      <c r="U321" s="528"/>
      <c r="V321" s="528"/>
      <c r="W321" s="20"/>
      <c r="X321" s="20"/>
      <c r="Y321" s="20"/>
      <c r="Z321" s="100"/>
      <c r="AA321" s="604"/>
      <c r="AB321" s="16"/>
      <c r="AC321" s="16"/>
    </row>
    <row r="322" spans="1:29" ht="24.75" customHeight="1" x14ac:dyDescent="0.25">
      <c r="A322" s="22"/>
      <c r="B322" s="16"/>
      <c r="C322" s="48"/>
      <c r="D322" s="48"/>
      <c r="E322" s="20"/>
      <c r="F322" s="213"/>
      <c r="G322" s="16"/>
      <c r="H322" s="16"/>
      <c r="I322" s="213"/>
      <c r="J322" s="535"/>
      <c r="K322" s="535"/>
      <c r="L322" s="213"/>
      <c r="M322" s="213"/>
      <c r="N322" s="213"/>
      <c r="O322" s="22"/>
      <c r="P322" s="16"/>
      <c r="Q322" s="213"/>
      <c r="R322" s="213"/>
      <c r="S322" s="535"/>
      <c r="T322" s="535"/>
      <c r="U322" s="535"/>
      <c r="V322" s="535"/>
      <c r="W322" s="213"/>
      <c r="X322" s="213"/>
      <c r="Y322" s="213"/>
      <c r="Z322" s="213"/>
      <c r="AA322" s="604"/>
      <c r="AB322" s="16"/>
      <c r="AC322" s="16"/>
    </row>
    <row r="323" spans="1:29" ht="24.75" customHeight="1" x14ac:dyDescent="0.25">
      <c r="A323" s="16"/>
      <c r="B323" s="16"/>
      <c r="C323" s="74"/>
      <c r="D323" s="74"/>
      <c r="E323" s="16"/>
      <c r="F323" s="16"/>
      <c r="G323" s="16"/>
      <c r="H323" s="100"/>
      <c r="I323" s="16"/>
      <c r="J323" s="157"/>
      <c r="K323" s="157"/>
      <c r="L323" s="16"/>
      <c r="M323" s="16"/>
      <c r="N323" s="16"/>
      <c r="O323" s="16"/>
      <c r="P323" s="100"/>
      <c r="Q323" s="16"/>
      <c r="R323" s="16"/>
      <c r="S323" s="157"/>
      <c r="T323" s="157"/>
      <c r="U323" s="157"/>
      <c r="V323" s="157"/>
      <c r="W323" s="16"/>
      <c r="X323" s="16"/>
      <c r="Y323" s="16"/>
      <c r="Z323" s="16"/>
      <c r="AA323" s="604"/>
      <c r="AB323" s="22"/>
      <c r="AC323" s="16"/>
    </row>
    <row r="324" spans="1:29" ht="24.75" customHeight="1" x14ac:dyDescent="0.25">
      <c r="A324" s="22"/>
      <c r="B324" s="16"/>
      <c r="C324" s="74"/>
      <c r="D324" s="74"/>
      <c r="E324" s="16"/>
      <c r="F324" s="16"/>
      <c r="G324" s="100"/>
      <c r="H324" s="100"/>
      <c r="I324" s="16"/>
      <c r="J324" s="157"/>
      <c r="K324" s="157"/>
      <c r="L324" s="16"/>
      <c r="M324" s="16"/>
      <c r="N324" s="16"/>
      <c r="O324" s="22"/>
      <c r="P324" s="100"/>
      <c r="Q324" s="16"/>
      <c r="R324" s="16"/>
      <c r="S324" s="157"/>
      <c r="T324" s="157"/>
      <c r="U324" s="157"/>
      <c r="V324" s="157"/>
      <c r="W324" s="16"/>
      <c r="X324" s="16"/>
      <c r="Y324" s="16"/>
      <c r="Z324" s="16"/>
      <c r="AA324" s="604"/>
      <c r="AB324" s="16"/>
      <c r="AC324" s="16"/>
    </row>
    <row r="325" spans="1:29" ht="24.75" customHeight="1" x14ac:dyDescent="0.25">
      <c r="A325" s="74"/>
      <c r="B325" s="16"/>
      <c r="C325" s="74"/>
      <c r="D325" s="74"/>
      <c r="E325" s="100"/>
      <c r="F325" s="100"/>
      <c r="G325" s="100"/>
      <c r="H325" s="100"/>
      <c r="I325" s="100"/>
      <c r="J325" s="342"/>
      <c r="K325" s="342"/>
      <c r="L325" s="100"/>
      <c r="M325" s="100"/>
      <c r="N325" s="100"/>
      <c r="O325" s="74"/>
      <c r="P325" s="100"/>
      <c r="Q325" s="100"/>
      <c r="R325" s="100"/>
      <c r="S325" s="342"/>
      <c r="T325" s="342"/>
      <c r="U325" s="342"/>
      <c r="V325" s="342"/>
      <c r="W325" s="100"/>
      <c r="X325" s="100"/>
      <c r="Y325" s="100"/>
      <c r="Z325" s="100"/>
      <c r="AA325" s="604"/>
      <c r="AB325" s="16"/>
      <c r="AC325" s="16"/>
    </row>
    <row r="326" spans="1:29" ht="24.75" customHeight="1" x14ac:dyDescent="0.25">
      <c r="A326" s="74"/>
      <c r="B326" s="16"/>
      <c r="C326" s="74"/>
      <c r="D326" s="74"/>
      <c r="E326" s="100"/>
      <c r="F326" s="100"/>
      <c r="G326" s="100"/>
      <c r="H326" s="213"/>
      <c r="I326" s="100"/>
      <c r="J326" s="342"/>
      <c r="K326" s="342"/>
      <c r="L326" s="100"/>
      <c r="M326" s="100"/>
      <c r="N326" s="100"/>
      <c r="O326" s="74"/>
      <c r="P326" s="213"/>
      <c r="Q326" s="100"/>
      <c r="R326" s="100"/>
      <c r="S326" s="342"/>
      <c r="T326" s="342"/>
      <c r="U326" s="342"/>
      <c r="V326" s="342"/>
      <c r="W326" s="100"/>
      <c r="X326" s="100"/>
      <c r="Y326" s="100"/>
      <c r="Z326" s="100"/>
      <c r="AA326" s="604"/>
      <c r="AB326" s="16"/>
      <c r="AC326" s="16"/>
    </row>
    <row r="327" spans="1:29" ht="24.75" customHeight="1" x14ac:dyDescent="0.25">
      <c r="A327" s="74"/>
      <c r="B327" s="16"/>
      <c r="C327" s="74"/>
      <c r="D327" s="74"/>
      <c r="E327" s="100"/>
      <c r="F327" s="100"/>
      <c r="G327" s="213"/>
      <c r="H327" s="16"/>
      <c r="I327" s="100"/>
      <c r="J327" s="342"/>
      <c r="K327" s="342"/>
      <c r="L327" s="100"/>
      <c r="M327" s="100"/>
      <c r="N327" s="100"/>
      <c r="O327" s="74"/>
      <c r="P327" s="16"/>
      <c r="Q327" s="100"/>
      <c r="R327" s="100"/>
      <c r="S327" s="342"/>
      <c r="T327" s="342"/>
      <c r="U327" s="342"/>
      <c r="V327" s="342"/>
      <c r="W327" s="100"/>
      <c r="X327" s="100"/>
      <c r="Y327" s="100"/>
      <c r="Z327" s="100"/>
      <c r="AA327" s="604"/>
      <c r="AB327" s="16"/>
      <c r="AC327" s="16"/>
    </row>
    <row r="328" spans="1:29" ht="24.75" customHeight="1" x14ac:dyDescent="0.25">
      <c r="A328" s="22"/>
      <c r="B328" s="16"/>
      <c r="C328" s="48"/>
      <c r="D328" s="48"/>
      <c r="E328" s="20"/>
      <c r="F328" s="213"/>
      <c r="G328" s="16"/>
      <c r="H328" s="16"/>
      <c r="I328" s="213"/>
      <c r="J328" s="535"/>
      <c r="K328" s="535"/>
      <c r="L328" s="213"/>
      <c r="M328" s="213"/>
      <c r="N328" s="213"/>
      <c r="O328" s="22"/>
      <c r="P328" s="16"/>
      <c r="Q328" s="213"/>
      <c r="R328" s="213"/>
      <c r="S328" s="535"/>
      <c r="T328" s="535"/>
      <c r="U328" s="535"/>
      <c r="V328" s="535"/>
      <c r="W328" s="213"/>
      <c r="X328" s="213"/>
      <c r="Y328" s="213"/>
      <c r="Z328" s="213"/>
      <c r="AA328" s="604"/>
      <c r="AB328" s="16"/>
      <c r="AC328" s="16"/>
    </row>
    <row r="329" spans="1:29" ht="24.75" customHeight="1" x14ac:dyDescent="0.25">
      <c r="A329" s="16"/>
      <c r="B329" s="16"/>
      <c r="C329" s="74"/>
      <c r="D329" s="74"/>
      <c r="E329" s="16"/>
      <c r="F329" s="16"/>
      <c r="G329" s="16"/>
      <c r="H329" s="20"/>
      <c r="I329" s="16"/>
      <c r="J329" s="157"/>
      <c r="K329" s="157"/>
      <c r="L329" s="16"/>
      <c r="M329" s="16"/>
      <c r="N329" s="16"/>
      <c r="O329" s="16"/>
      <c r="P329" s="20"/>
      <c r="Q329" s="16"/>
      <c r="R329" s="16"/>
      <c r="S329" s="157"/>
      <c r="T329" s="157"/>
      <c r="U329" s="157"/>
      <c r="V329" s="157"/>
      <c r="W329" s="16"/>
      <c r="X329" s="16"/>
      <c r="Y329" s="16"/>
      <c r="Z329" s="16"/>
      <c r="AA329" s="604"/>
      <c r="AB329" s="22"/>
      <c r="AC329" s="16"/>
    </row>
    <row r="330" spans="1:29" ht="24.75" customHeight="1" x14ac:dyDescent="0.25">
      <c r="A330" s="22"/>
      <c r="B330" s="16"/>
      <c r="C330" s="74"/>
      <c r="D330" s="74"/>
      <c r="E330" s="16"/>
      <c r="F330" s="16"/>
      <c r="G330" s="20"/>
      <c r="H330" s="20"/>
      <c r="I330" s="16"/>
      <c r="J330" s="157"/>
      <c r="K330" s="157"/>
      <c r="L330" s="16"/>
      <c r="M330" s="16"/>
      <c r="N330" s="16"/>
      <c r="O330" s="22"/>
      <c r="P330" s="20"/>
      <c r="Q330" s="16"/>
      <c r="R330" s="16"/>
      <c r="S330" s="157"/>
      <c r="T330" s="157"/>
      <c r="U330" s="157"/>
      <c r="V330" s="157"/>
      <c r="W330" s="16"/>
      <c r="X330" s="16"/>
      <c r="Y330" s="16"/>
      <c r="Z330" s="16"/>
      <c r="AA330" s="604"/>
      <c r="AB330" s="16"/>
      <c r="AC330" s="16"/>
    </row>
    <row r="331" spans="1:29" ht="24.75" customHeight="1" x14ac:dyDescent="0.25">
      <c r="A331" s="22"/>
      <c r="B331" s="16"/>
      <c r="C331" s="48"/>
      <c r="D331" s="48"/>
      <c r="E331" s="20"/>
      <c r="F331" s="20"/>
      <c r="G331" s="20"/>
      <c r="H331" s="20"/>
      <c r="I331" s="20"/>
      <c r="J331" s="528"/>
      <c r="K331" s="528"/>
      <c r="L331" s="20"/>
      <c r="M331" s="20"/>
      <c r="N331" s="20"/>
      <c r="O331" s="22"/>
      <c r="P331" s="20"/>
      <c r="Q331" s="20"/>
      <c r="R331" s="20"/>
      <c r="S331" s="528"/>
      <c r="T331" s="528"/>
      <c r="U331" s="528"/>
      <c r="V331" s="528"/>
      <c r="W331" s="20"/>
      <c r="X331" s="20"/>
      <c r="Y331" s="20"/>
      <c r="Z331" s="20"/>
      <c r="AA331" s="604"/>
      <c r="AB331" s="16"/>
      <c r="AC331" s="16"/>
    </row>
    <row r="332" spans="1:29" ht="24.75" customHeight="1" x14ac:dyDescent="0.25">
      <c r="A332" s="22"/>
      <c r="B332" s="16"/>
      <c r="C332" s="48"/>
      <c r="D332" s="48"/>
      <c r="E332" s="20"/>
      <c r="F332" s="20"/>
      <c r="G332" s="20"/>
      <c r="H332" s="213"/>
      <c r="I332" s="20"/>
      <c r="J332" s="528"/>
      <c r="K332" s="528"/>
      <c r="L332" s="20"/>
      <c r="M332" s="20"/>
      <c r="N332" s="20"/>
      <c r="O332" s="22"/>
      <c r="P332" s="213"/>
      <c r="Q332" s="20"/>
      <c r="R332" s="20"/>
      <c r="S332" s="528"/>
      <c r="T332" s="528"/>
      <c r="U332" s="528"/>
      <c r="V332" s="528"/>
      <c r="W332" s="20"/>
      <c r="X332" s="20"/>
      <c r="Y332" s="20"/>
      <c r="Z332" s="20"/>
      <c r="AA332" s="604"/>
      <c r="AB332" s="16"/>
      <c r="AC332" s="16"/>
    </row>
    <row r="333" spans="1:29" ht="24.75" customHeight="1" x14ac:dyDescent="0.25">
      <c r="A333" s="22"/>
      <c r="B333" s="16"/>
      <c r="C333" s="48"/>
      <c r="D333" s="48"/>
      <c r="E333" s="20"/>
      <c r="F333" s="20"/>
      <c r="G333" s="213"/>
      <c r="H333" s="16"/>
      <c r="I333" s="20"/>
      <c r="J333" s="528"/>
      <c r="K333" s="528"/>
      <c r="L333" s="20"/>
      <c r="M333" s="20"/>
      <c r="N333" s="20"/>
      <c r="O333" s="22"/>
      <c r="P333" s="16"/>
      <c r="Q333" s="20"/>
      <c r="R333" s="20"/>
      <c r="S333" s="528"/>
      <c r="T333" s="528"/>
      <c r="U333" s="528"/>
      <c r="V333" s="528"/>
      <c r="W333" s="20"/>
      <c r="X333" s="20"/>
      <c r="Y333" s="20"/>
      <c r="Z333" s="20"/>
      <c r="AA333" s="604"/>
      <c r="AB333" s="16"/>
      <c r="AC333" s="16"/>
    </row>
    <row r="334" spans="1:29" ht="24.75" customHeight="1" x14ac:dyDescent="0.25">
      <c r="A334" s="16"/>
      <c r="B334" s="16"/>
      <c r="C334" s="74"/>
      <c r="D334" s="74"/>
      <c r="E334" s="20"/>
      <c r="F334" s="213"/>
      <c r="G334" s="16"/>
      <c r="H334" s="16"/>
      <c r="I334" s="213"/>
      <c r="J334" s="535"/>
      <c r="K334" s="535"/>
      <c r="L334" s="213"/>
      <c r="M334" s="213"/>
      <c r="N334" s="213"/>
      <c r="O334" s="16"/>
      <c r="P334" s="16"/>
      <c r="Q334" s="213"/>
      <c r="R334" s="213"/>
      <c r="S334" s="535"/>
      <c r="T334" s="535"/>
      <c r="U334" s="535"/>
      <c r="V334" s="535"/>
      <c r="W334" s="213"/>
      <c r="X334" s="213"/>
      <c r="Y334" s="213"/>
      <c r="Z334" s="213"/>
      <c r="AA334" s="604"/>
      <c r="AB334" s="16"/>
      <c r="AC334" s="16"/>
    </row>
    <row r="335" spans="1:29" ht="24.75" customHeight="1" x14ac:dyDescent="0.25">
      <c r="A335" s="16"/>
      <c r="B335" s="16"/>
      <c r="C335" s="74"/>
      <c r="D335" s="74"/>
      <c r="E335" s="16"/>
      <c r="F335" s="16"/>
      <c r="G335" s="16"/>
      <c r="H335" s="16"/>
      <c r="I335" s="16"/>
      <c r="J335" s="157"/>
      <c r="K335" s="157"/>
      <c r="L335" s="16"/>
      <c r="M335" s="16"/>
      <c r="N335" s="16"/>
      <c r="O335" s="16"/>
      <c r="P335" s="16"/>
      <c r="Q335" s="16"/>
      <c r="R335" s="16"/>
      <c r="S335" s="157"/>
      <c r="T335" s="157"/>
      <c r="U335" s="157"/>
      <c r="V335" s="157"/>
      <c r="W335" s="16"/>
      <c r="X335" s="16"/>
      <c r="Y335" s="16"/>
      <c r="Z335" s="16"/>
      <c r="AA335" s="604"/>
      <c r="AB335" s="16"/>
      <c r="AC335" s="16"/>
    </row>
    <row r="336" spans="1:29" ht="24.75" customHeight="1" x14ac:dyDescent="0.25">
      <c r="A336" s="16"/>
      <c r="B336" s="16"/>
      <c r="C336" s="74"/>
      <c r="D336" s="74"/>
      <c r="E336" s="16"/>
      <c r="F336" s="16"/>
      <c r="G336" s="16"/>
      <c r="H336" s="16"/>
      <c r="I336" s="16"/>
      <c r="J336" s="157"/>
      <c r="K336" s="157"/>
      <c r="L336" s="16"/>
      <c r="M336" s="16"/>
      <c r="N336" s="16"/>
      <c r="O336" s="16"/>
      <c r="P336" s="16"/>
      <c r="Q336" s="16"/>
      <c r="R336" s="16"/>
      <c r="S336" s="157"/>
      <c r="T336" s="157"/>
      <c r="U336" s="157"/>
      <c r="V336" s="157"/>
      <c r="W336" s="16"/>
      <c r="X336" s="16"/>
      <c r="Y336" s="16"/>
      <c r="Z336" s="16"/>
      <c r="AA336" s="604"/>
      <c r="AB336" s="16"/>
      <c r="AC336" s="16"/>
    </row>
    <row r="337" spans="1:155" ht="24.75" customHeight="1" x14ac:dyDescent="0.25">
      <c r="A337" s="16"/>
      <c r="B337" s="16"/>
      <c r="C337" s="74"/>
      <c r="D337" s="74"/>
      <c r="E337" s="16"/>
      <c r="F337" s="16"/>
      <c r="G337" s="16"/>
      <c r="H337" s="16"/>
      <c r="I337" s="16"/>
      <c r="J337" s="157"/>
      <c r="K337" s="157"/>
      <c r="L337" s="16"/>
      <c r="M337" s="16"/>
      <c r="N337" s="16"/>
      <c r="O337" s="16"/>
      <c r="P337" s="16"/>
      <c r="Q337" s="16"/>
      <c r="R337" s="16"/>
      <c r="S337" s="157"/>
      <c r="T337" s="157"/>
      <c r="U337" s="157"/>
      <c r="V337" s="157"/>
      <c r="W337" s="16"/>
      <c r="X337" s="16"/>
      <c r="Y337" s="16"/>
      <c r="Z337" s="16"/>
      <c r="AA337" s="604"/>
      <c r="AB337" s="16"/>
      <c r="AC337" s="16"/>
    </row>
    <row r="338" spans="1:155" ht="24.75" customHeight="1" x14ac:dyDescent="0.25">
      <c r="A338" s="16"/>
      <c r="B338" s="16"/>
      <c r="C338" s="74"/>
      <c r="D338" s="74"/>
      <c r="E338" s="16"/>
      <c r="F338" s="16"/>
      <c r="G338" s="16"/>
      <c r="H338" s="16"/>
      <c r="I338" s="16"/>
      <c r="J338" s="157"/>
      <c r="K338" s="157"/>
      <c r="L338" s="16"/>
      <c r="M338" s="16"/>
      <c r="N338" s="16"/>
      <c r="O338" s="16"/>
      <c r="P338" s="16"/>
      <c r="Q338" s="16"/>
      <c r="R338" s="16"/>
      <c r="S338" s="157"/>
      <c r="T338" s="157"/>
      <c r="U338" s="157"/>
      <c r="V338" s="157"/>
      <c r="W338" s="16"/>
      <c r="X338" s="16"/>
      <c r="Y338" s="16"/>
      <c r="Z338" s="16"/>
      <c r="AA338" s="604"/>
      <c r="AB338" s="16"/>
      <c r="AC338" s="16"/>
    </row>
    <row r="339" spans="1:155" ht="24.75" customHeight="1" x14ac:dyDescent="0.25">
      <c r="A339" s="16"/>
      <c r="B339" s="16"/>
      <c r="C339" s="74"/>
      <c r="D339" s="74"/>
      <c r="E339" s="16"/>
      <c r="F339" s="16"/>
      <c r="G339" s="16"/>
      <c r="H339" s="16"/>
      <c r="I339" s="16"/>
      <c r="J339" s="157"/>
      <c r="K339" s="157"/>
      <c r="L339" s="16"/>
      <c r="M339" s="16"/>
      <c r="N339" s="16"/>
      <c r="O339" s="16"/>
      <c r="P339" s="16"/>
      <c r="Q339" s="16"/>
      <c r="R339" s="16"/>
      <c r="S339" s="157"/>
      <c r="T339" s="157"/>
      <c r="U339" s="157"/>
      <c r="V339" s="157"/>
      <c r="W339" s="16"/>
      <c r="X339" s="16"/>
      <c r="Y339" s="16"/>
      <c r="Z339" s="16"/>
      <c r="AA339" s="604"/>
      <c r="AB339" s="16"/>
      <c r="AC339" s="16"/>
    </row>
    <row r="340" spans="1:155" ht="24.75" customHeight="1" x14ac:dyDescent="0.25">
      <c r="A340" s="16"/>
      <c r="B340" s="16"/>
      <c r="C340" s="74"/>
      <c r="D340" s="74"/>
      <c r="E340" s="16"/>
      <c r="F340" s="16"/>
      <c r="G340" s="16"/>
      <c r="H340" s="16"/>
      <c r="I340" s="16"/>
      <c r="J340" s="157"/>
      <c r="K340" s="157"/>
      <c r="L340" s="16"/>
      <c r="M340" s="16"/>
      <c r="N340" s="16"/>
      <c r="O340" s="16"/>
      <c r="P340" s="16"/>
      <c r="Q340" s="16"/>
      <c r="R340" s="16"/>
      <c r="S340" s="157"/>
      <c r="T340" s="157"/>
      <c r="U340" s="157"/>
      <c r="V340" s="157"/>
      <c r="W340" s="16"/>
      <c r="X340" s="16"/>
      <c r="Y340" s="16"/>
      <c r="Z340" s="16"/>
      <c r="AA340" s="604"/>
      <c r="AB340" s="16"/>
      <c r="AC340" s="16"/>
    </row>
    <row r="341" spans="1:155" ht="24.75" customHeight="1" x14ac:dyDescent="0.25">
      <c r="A341" s="16"/>
      <c r="B341" s="16"/>
      <c r="C341" s="74"/>
      <c r="D341" s="74"/>
      <c r="E341" s="16"/>
      <c r="F341" s="16"/>
      <c r="G341" s="16"/>
      <c r="H341" s="16"/>
      <c r="I341" s="16"/>
      <c r="J341" s="157"/>
      <c r="K341" s="157"/>
      <c r="L341" s="16"/>
      <c r="M341" s="16"/>
      <c r="N341" s="16"/>
      <c r="O341" s="16"/>
      <c r="P341" s="16"/>
      <c r="Q341" s="16"/>
      <c r="R341" s="16"/>
      <c r="S341" s="157"/>
      <c r="T341" s="157"/>
      <c r="U341" s="157"/>
      <c r="V341" s="157"/>
      <c r="W341" s="16"/>
      <c r="X341" s="16"/>
      <c r="Y341" s="16"/>
      <c r="Z341" s="16"/>
      <c r="AA341" s="604"/>
      <c r="AB341" s="16"/>
      <c r="AC341" s="16"/>
    </row>
    <row r="342" spans="1:155" ht="24.75" customHeight="1" x14ac:dyDescent="0.25">
      <c r="A342" s="16"/>
      <c r="B342" s="16"/>
      <c r="C342" s="74"/>
      <c r="D342" s="74"/>
      <c r="E342" s="16"/>
      <c r="F342" s="16"/>
      <c r="G342" s="16"/>
      <c r="H342" s="16"/>
      <c r="I342" s="16"/>
      <c r="J342" s="157"/>
      <c r="K342" s="157"/>
      <c r="L342" s="16"/>
      <c r="M342" s="16"/>
      <c r="N342" s="16"/>
      <c r="O342" s="16"/>
      <c r="P342" s="16"/>
      <c r="Q342" s="16"/>
      <c r="R342" s="16"/>
      <c r="S342" s="157"/>
      <c r="T342" s="157"/>
      <c r="U342" s="157"/>
      <c r="V342" s="157"/>
      <c r="W342" s="16"/>
      <c r="X342" s="16"/>
      <c r="Y342" s="16"/>
      <c r="Z342" s="16"/>
      <c r="AA342" s="604"/>
      <c r="AB342" s="16"/>
      <c r="AC342" s="16"/>
    </row>
    <row r="343" spans="1:155" ht="24.75" customHeight="1" x14ac:dyDescent="0.25">
      <c r="A343" s="16"/>
      <c r="B343" s="16"/>
      <c r="C343" s="74"/>
      <c r="D343" s="74"/>
      <c r="E343" s="16"/>
      <c r="F343" s="16"/>
      <c r="G343" s="16"/>
      <c r="H343" s="16"/>
      <c r="I343" s="16"/>
      <c r="J343" s="157"/>
      <c r="K343" s="157"/>
      <c r="L343" s="16"/>
      <c r="M343" s="16"/>
      <c r="N343" s="16"/>
      <c r="O343" s="16"/>
      <c r="P343" s="16"/>
      <c r="Q343" s="16"/>
      <c r="R343" s="16"/>
      <c r="S343" s="157"/>
      <c r="T343" s="157"/>
      <c r="U343" s="157"/>
      <c r="V343" s="157"/>
      <c r="W343" s="16"/>
      <c r="X343" s="16"/>
      <c r="Y343" s="16"/>
      <c r="Z343" s="16"/>
      <c r="AA343" s="604"/>
      <c r="AB343" s="16"/>
      <c r="AC343" s="16"/>
    </row>
    <row r="344" spans="1:155" ht="24.75" customHeight="1" x14ac:dyDescent="0.25">
      <c r="A344" s="16"/>
      <c r="B344" s="16"/>
      <c r="C344" s="74"/>
      <c r="D344" s="74"/>
      <c r="E344" s="16"/>
      <c r="F344" s="16"/>
      <c r="G344" s="16"/>
      <c r="H344" s="16"/>
      <c r="I344" s="16"/>
      <c r="J344" s="157"/>
      <c r="K344" s="157"/>
      <c r="L344" s="16"/>
      <c r="M344" s="16"/>
      <c r="N344" s="16"/>
      <c r="O344" s="16"/>
      <c r="P344" s="16"/>
      <c r="Q344" s="16"/>
      <c r="R344" s="16"/>
      <c r="S344" s="157"/>
      <c r="T344" s="157"/>
      <c r="U344" s="157"/>
      <c r="V344" s="157"/>
      <c r="W344" s="16"/>
      <c r="X344" s="16"/>
      <c r="Y344" s="16"/>
      <c r="Z344" s="16"/>
      <c r="AA344" s="604"/>
      <c r="AB344" s="16"/>
      <c r="AC344" s="16"/>
    </row>
    <row r="345" spans="1:155" ht="24.75" customHeight="1" x14ac:dyDescent="0.25">
      <c r="A345" s="16"/>
      <c r="B345" s="16"/>
      <c r="C345" s="74"/>
      <c r="D345" s="74"/>
      <c r="E345" s="16"/>
      <c r="F345" s="16"/>
      <c r="G345" s="16"/>
      <c r="H345" s="16"/>
      <c r="I345" s="16"/>
      <c r="J345" s="157"/>
      <c r="K345" s="157"/>
      <c r="L345" s="16"/>
      <c r="M345" s="16"/>
      <c r="N345" s="16"/>
      <c r="O345" s="16"/>
      <c r="P345" s="16"/>
      <c r="Q345" s="16"/>
      <c r="R345" s="16"/>
      <c r="S345" s="157"/>
      <c r="T345" s="157"/>
      <c r="U345" s="157"/>
      <c r="V345" s="157"/>
      <c r="W345" s="16"/>
      <c r="X345" s="16"/>
      <c r="Y345" s="16"/>
      <c r="Z345" s="16"/>
      <c r="AA345" s="604"/>
      <c r="AB345" s="16"/>
      <c r="AC345" s="16"/>
    </row>
    <row r="346" spans="1:155" ht="24.75" customHeight="1" x14ac:dyDescent="0.25">
      <c r="A346" s="16"/>
      <c r="B346" s="16"/>
      <c r="C346" s="74"/>
      <c r="D346" s="74"/>
      <c r="E346" s="16"/>
      <c r="F346" s="16"/>
      <c r="G346" s="16"/>
      <c r="H346" s="16"/>
      <c r="I346" s="16"/>
      <c r="J346" s="157"/>
      <c r="K346" s="157"/>
      <c r="L346" s="16"/>
      <c r="M346" s="16"/>
      <c r="N346" s="16"/>
      <c r="O346" s="16"/>
      <c r="P346" s="16"/>
      <c r="Q346" s="16"/>
      <c r="R346" s="16"/>
      <c r="S346" s="157"/>
      <c r="T346" s="157"/>
      <c r="U346" s="157"/>
      <c r="V346" s="157"/>
      <c r="W346" s="16"/>
      <c r="X346" s="16"/>
      <c r="Y346" s="16"/>
      <c r="Z346" s="16"/>
      <c r="AA346" s="604"/>
      <c r="AB346" s="16"/>
      <c r="AC346" s="16"/>
    </row>
    <row r="347" spans="1:155" ht="24.75" customHeight="1" x14ac:dyDescent="0.25">
      <c r="A347" s="16"/>
      <c r="B347" s="16"/>
      <c r="C347" s="74"/>
      <c r="D347" s="74"/>
      <c r="E347" s="16"/>
      <c r="F347" s="16"/>
      <c r="G347" s="16"/>
      <c r="H347" s="16"/>
      <c r="I347" s="16"/>
      <c r="J347" s="157"/>
      <c r="K347" s="157"/>
      <c r="L347" s="16"/>
      <c r="M347" s="16"/>
      <c r="N347" s="16"/>
      <c r="O347" s="16"/>
      <c r="P347" s="16"/>
      <c r="Q347" s="16"/>
      <c r="R347" s="16"/>
      <c r="S347" s="157"/>
      <c r="T347" s="157"/>
      <c r="U347" s="157"/>
      <c r="V347" s="157"/>
      <c r="W347" s="16"/>
      <c r="X347" s="16"/>
      <c r="Y347" s="16"/>
      <c r="Z347" s="16"/>
      <c r="AA347" s="604"/>
      <c r="AB347" s="16"/>
      <c r="AC347" s="16"/>
    </row>
    <row r="348" spans="1:155" ht="24.75" customHeight="1" x14ac:dyDescent="0.25">
      <c r="A348" s="16"/>
      <c r="B348" s="16"/>
      <c r="C348" s="74"/>
      <c r="D348" s="74"/>
      <c r="E348" s="16"/>
      <c r="F348" s="16"/>
      <c r="G348" s="16"/>
      <c r="H348" s="16"/>
      <c r="I348" s="16"/>
      <c r="J348" s="157"/>
      <c r="K348" s="157"/>
      <c r="L348" s="16"/>
      <c r="M348" s="16"/>
      <c r="N348" s="16"/>
      <c r="O348" s="16"/>
      <c r="P348" s="16"/>
      <c r="Q348" s="16"/>
      <c r="R348" s="16"/>
      <c r="S348" s="157"/>
      <c r="T348" s="157"/>
      <c r="U348" s="157"/>
      <c r="V348" s="157"/>
      <c r="W348" s="16"/>
      <c r="X348" s="16"/>
      <c r="Y348" s="16"/>
      <c r="Z348" s="16"/>
      <c r="AA348" s="604"/>
      <c r="AB348" s="16"/>
      <c r="AC348" s="16"/>
    </row>
    <row r="349" spans="1:155" ht="24.75" customHeight="1" x14ac:dyDescent="0.25">
      <c r="A349" s="16"/>
      <c r="B349" s="16"/>
      <c r="C349" s="74"/>
      <c r="D349" s="74"/>
      <c r="E349" s="16"/>
      <c r="F349" s="16"/>
      <c r="G349" s="16"/>
      <c r="H349" s="536"/>
      <c r="I349" s="16"/>
      <c r="J349" s="157"/>
      <c r="K349" s="157"/>
      <c r="L349" s="16"/>
      <c r="M349" s="16"/>
      <c r="N349" s="16"/>
      <c r="O349" s="16"/>
      <c r="P349" s="16"/>
      <c r="Q349" s="16"/>
      <c r="R349" s="16"/>
      <c r="S349" s="157"/>
      <c r="T349" s="157"/>
      <c r="U349" s="157"/>
      <c r="V349" s="157"/>
      <c r="W349" s="16"/>
      <c r="X349" s="16"/>
      <c r="Y349" s="16"/>
      <c r="Z349" s="16"/>
      <c r="AA349" s="604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6"/>
      <c r="BP349" s="16"/>
      <c r="BQ349" s="16"/>
      <c r="BR349" s="16"/>
      <c r="BS349" s="16"/>
      <c r="BT349" s="16"/>
      <c r="BU349" s="16"/>
      <c r="BV349" s="16"/>
      <c r="BW349" s="16"/>
      <c r="BX349" s="16"/>
      <c r="BY349" s="16"/>
      <c r="BZ349" s="16"/>
      <c r="CA349" s="16"/>
      <c r="CB349" s="16"/>
      <c r="CC349" s="16"/>
      <c r="CD349" s="16"/>
      <c r="CE349" s="16"/>
      <c r="CF349" s="16"/>
      <c r="CG349" s="16"/>
      <c r="CH349" s="16"/>
      <c r="CI349" s="16"/>
      <c r="CJ349" s="16"/>
      <c r="CK349" s="16"/>
      <c r="CL349" s="16"/>
      <c r="CM349" s="16"/>
      <c r="CN349" s="16"/>
      <c r="CO349" s="16"/>
      <c r="CP349" s="16"/>
      <c r="CQ349" s="16"/>
      <c r="CR349" s="16"/>
      <c r="CS349" s="16"/>
      <c r="CT349" s="16"/>
      <c r="CU349" s="16"/>
      <c r="CV349" s="16"/>
      <c r="CW349" s="16"/>
      <c r="CX349" s="16"/>
      <c r="CY349" s="16"/>
      <c r="CZ349" s="16"/>
      <c r="DA349" s="16"/>
      <c r="DB349" s="16"/>
      <c r="DC349" s="16"/>
      <c r="DD349" s="16"/>
      <c r="DE349" s="16"/>
      <c r="DF349" s="16"/>
      <c r="DG349" s="16"/>
      <c r="DH349" s="16"/>
      <c r="DI349" s="16"/>
      <c r="DJ349" s="16"/>
      <c r="DK349" s="16"/>
      <c r="DL349" s="16"/>
      <c r="DM349" s="16"/>
      <c r="DN349" s="16"/>
      <c r="DO349" s="16"/>
      <c r="DP349" s="16"/>
      <c r="DQ349" s="16"/>
      <c r="DR349" s="16"/>
      <c r="DS349" s="16"/>
      <c r="DT349" s="16"/>
      <c r="DU349" s="16"/>
      <c r="DV349" s="16"/>
      <c r="DW349" s="16"/>
      <c r="DX349" s="16"/>
      <c r="DY349" s="16"/>
      <c r="DZ349" s="16"/>
      <c r="EA349" s="16"/>
      <c r="EB349" s="16"/>
      <c r="EC349" s="16"/>
      <c r="ED349" s="16"/>
      <c r="EE349" s="16"/>
      <c r="EF349" s="16"/>
      <c r="EG349" s="16"/>
      <c r="EH349" s="16"/>
      <c r="EI349" s="16"/>
      <c r="EJ349" s="16"/>
      <c r="EK349" s="16"/>
      <c r="EL349" s="16"/>
      <c r="EM349" s="16"/>
      <c r="EN349" s="16"/>
      <c r="EO349" s="16"/>
      <c r="EP349" s="16"/>
      <c r="EQ349" s="16"/>
      <c r="ER349" s="16"/>
      <c r="ES349" s="16"/>
      <c r="ET349" s="16"/>
      <c r="EU349" s="16"/>
      <c r="EV349" s="16"/>
      <c r="EW349" s="16"/>
      <c r="EX349" s="16"/>
      <c r="EY349" s="16"/>
    </row>
    <row r="350" spans="1:155" ht="24.75" customHeight="1" x14ac:dyDescent="0.3">
      <c r="A350" s="16"/>
      <c r="B350" s="16"/>
      <c r="C350" s="74"/>
      <c r="D350" s="74"/>
      <c r="E350" s="16"/>
      <c r="F350" s="16"/>
      <c r="G350" s="536"/>
      <c r="H350" s="537"/>
      <c r="I350" s="16"/>
      <c r="J350" s="157"/>
      <c r="K350" s="157"/>
      <c r="L350" s="16"/>
      <c r="M350" s="16"/>
      <c r="N350" s="16"/>
      <c r="O350" s="16"/>
      <c r="P350" s="16"/>
      <c r="Q350" s="16"/>
      <c r="R350" s="16"/>
      <c r="S350" s="157"/>
      <c r="T350" s="157"/>
      <c r="U350" s="157"/>
      <c r="V350" s="157"/>
      <c r="W350" s="16"/>
      <c r="X350" s="16"/>
      <c r="Y350" s="16"/>
      <c r="Z350" s="16"/>
      <c r="AA350" s="604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6"/>
      <c r="BP350" s="16"/>
      <c r="BQ350" s="16"/>
      <c r="BR350" s="16"/>
      <c r="BS350" s="16"/>
      <c r="BT350" s="16"/>
      <c r="BU350" s="16"/>
      <c r="BV350" s="16"/>
      <c r="BW350" s="16"/>
      <c r="BX350" s="16"/>
      <c r="BY350" s="16"/>
      <c r="BZ350" s="16"/>
      <c r="CA350" s="16"/>
      <c r="CB350" s="16"/>
      <c r="CC350" s="16"/>
      <c r="CD350" s="16"/>
      <c r="CE350" s="16"/>
      <c r="CF350" s="16"/>
      <c r="CG350" s="16"/>
      <c r="CH350" s="16"/>
      <c r="CI350" s="16"/>
      <c r="CJ350" s="16"/>
      <c r="CK350" s="16"/>
      <c r="CL350" s="16"/>
      <c r="CM350" s="16"/>
      <c r="CN350" s="16"/>
      <c r="CO350" s="16"/>
      <c r="CP350" s="16"/>
      <c r="CQ350" s="16"/>
      <c r="CR350" s="16"/>
      <c r="CS350" s="16"/>
      <c r="CT350" s="16"/>
      <c r="CU350" s="16"/>
      <c r="CV350" s="16"/>
      <c r="CW350" s="16"/>
      <c r="CX350" s="16"/>
      <c r="CY350" s="16"/>
      <c r="CZ350" s="16"/>
      <c r="DA350" s="16"/>
      <c r="DB350" s="16"/>
      <c r="DC350" s="16"/>
      <c r="DD350" s="16"/>
      <c r="DE350" s="16"/>
      <c r="DF350" s="16"/>
      <c r="DG350" s="16"/>
      <c r="DH350" s="16"/>
      <c r="DI350" s="16"/>
      <c r="DJ350" s="16"/>
      <c r="DK350" s="16"/>
      <c r="DL350" s="16"/>
      <c r="DM350" s="16"/>
      <c r="DN350" s="16"/>
      <c r="DO350" s="16"/>
      <c r="DP350" s="16"/>
      <c r="DQ350" s="16"/>
      <c r="DR350" s="16"/>
      <c r="DS350" s="16"/>
      <c r="DT350" s="16"/>
      <c r="DU350" s="16"/>
      <c r="DV350" s="16"/>
      <c r="DW350" s="16"/>
      <c r="DX350" s="16"/>
      <c r="DY350" s="16"/>
      <c r="DZ350" s="16"/>
      <c r="EA350" s="16"/>
      <c r="EB350" s="16"/>
      <c r="EC350" s="16"/>
      <c r="ED350" s="16"/>
      <c r="EE350" s="16"/>
      <c r="EF350" s="16"/>
      <c r="EG350" s="16"/>
      <c r="EH350" s="16"/>
      <c r="EI350" s="16"/>
      <c r="EJ350" s="16"/>
      <c r="EK350" s="16"/>
      <c r="EL350" s="16"/>
      <c r="EM350" s="16"/>
      <c r="EN350" s="16"/>
      <c r="EO350" s="16"/>
      <c r="EP350" s="16"/>
      <c r="EQ350" s="16"/>
      <c r="ER350" s="16"/>
      <c r="ES350" s="16"/>
      <c r="ET350" s="16"/>
      <c r="EU350" s="16"/>
      <c r="EV350" s="16"/>
      <c r="EW350" s="16"/>
      <c r="EX350" s="16"/>
      <c r="EY350" s="16"/>
    </row>
    <row r="351" spans="1:155" ht="24.75" customHeight="1" x14ac:dyDescent="0.3">
      <c r="A351" s="536"/>
      <c r="B351" s="536"/>
      <c r="C351" s="536"/>
      <c r="D351" s="536"/>
      <c r="E351" s="537"/>
      <c r="F351" s="536"/>
      <c r="G351" s="537"/>
      <c r="H351" s="537"/>
      <c r="I351" s="536"/>
      <c r="J351" s="157"/>
      <c r="K351" s="157"/>
      <c r="L351" s="16"/>
      <c r="M351" s="16"/>
      <c r="N351" s="16"/>
      <c r="O351" s="536"/>
      <c r="P351" s="16"/>
      <c r="Q351" s="16"/>
      <c r="R351" s="16"/>
      <c r="S351" s="157"/>
      <c r="T351" s="157"/>
      <c r="U351" s="157"/>
      <c r="V351" s="157"/>
      <c r="W351" s="16"/>
      <c r="X351" s="16"/>
      <c r="Y351" s="16"/>
      <c r="Z351" s="16"/>
      <c r="AA351" s="604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6"/>
      <c r="BP351" s="16"/>
      <c r="BQ351" s="16"/>
      <c r="BR351" s="16"/>
      <c r="BS351" s="16"/>
      <c r="BT351" s="16"/>
      <c r="BU351" s="16"/>
      <c r="BV351" s="16"/>
      <c r="BW351" s="16"/>
      <c r="BX351" s="16"/>
      <c r="BY351" s="16"/>
      <c r="BZ351" s="16"/>
      <c r="CA351" s="16"/>
      <c r="CB351" s="16"/>
      <c r="CC351" s="16"/>
      <c r="CD351" s="16"/>
      <c r="CE351" s="16"/>
      <c r="CF351" s="16"/>
      <c r="CG351" s="16"/>
      <c r="CH351" s="16"/>
      <c r="CI351" s="16"/>
      <c r="CJ351" s="16"/>
      <c r="CK351" s="16"/>
      <c r="CL351" s="16"/>
      <c r="CM351" s="16"/>
      <c r="CN351" s="16"/>
      <c r="CO351" s="16"/>
      <c r="CP351" s="16"/>
      <c r="CQ351" s="16"/>
      <c r="CR351" s="16"/>
      <c r="CS351" s="16"/>
      <c r="CT351" s="16"/>
      <c r="CU351" s="16"/>
      <c r="CV351" s="16"/>
      <c r="CW351" s="16"/>
      <c r="CX351" s="16"/>
      <c r="CY351" s="16"/>
      <c r="CZ351" s="16"/>
      <c r="DA351" s="16"/>
      <c r="DB351" s="16"/>
      <c r="DC351" s="16"/>
      <c r="DD351" s="16"/>
      <c r="DE351" s="16"/>
      <c r="DF351" s="16"/>
      <c r="DG351" s="16"/>
      <c r="DH351" s="16"/>
      <c r="DI351" s="16"/>
      <c r="DJ351" s="16"/>
      <c r="DK351" s="16"/>
      <c r="DL351" s="16"/>
      <c r="DM351" s="16"/>
      <c r="DN351" s="16"/>
      <c r="DO351" s="16"/>
      <c r="DP351" s="16"/>
      <c r="DQ351" s="16"/>
      <c r="DR351" s="16"/>
      <c r="DS351" s="16"/>
      <c r="DT351" s="16"/>
      <c r="DU351" s="16"/>
      <c r="DV351" s="16"/>
      <c r="DW351" s="16"/>
      <c r="DX351" s="16"/>
      <c r="DY351" s="16"/>
      <c r="DZ351" s="16"/>
      <c r="EA351" s="16"/>
      <c r="EB351" s="16"/>
      <c r="EC351" s="16"/>
      <c r="ED351" s="16"/>
      <c r="EE351" s="16"/>
      <c r="EF351" s="16"/>
      <c r="EG351" s="16"/>
      <c r="EH351" s="16"/>
      <c r="EI351" s="16"/>
      <c r="EJ351" s="16"/>
      <c r="EK351" s="16"/>
      <c r="EL351" s="16"/>
      <c r="EM351" s="16"/>
      <c r="EN351" s="16"/>
      <c r="EO351" s="16"/>
      <c r="EP351" s="16"/>
      <c r="EQ351" s="16"/>
      <c r="ER351" s="16"/>
      <c r="ES351" s="16"/>
      <c r="ET351" s="16"/>
      <c r="EU351" s="16"/>
      <c r="EV351" s="16"/>
      <c r="EW351" s="16"/>
      <c r="EX351" s="16"/>
      <c r="EY351" s="16"/>
    </row>
    <row r="352" spans="1:155" ht="24.75" customHeight="1" x14ac:dyDescent="0.3">
      <c r="A352" s="537"/>
      <c r="B352" s="537"/>
      <c r="C352" s="537"/>
      <c r="D352" s="537"/>
      <c r="E352" s="537"/>
      <c r="F352" s="537"/>
      <c r="G352" s="537"/>
      <c r="H352" s="16"/>
      <c r="I352" s="537"/>
      <c r="J352" s="157"/>
      <c r="K352" s="157"/>
      <c r="L352" s="16"/>
      <c r="M352" s="16"/>
      <c r="N352" s="16"/>
      <c r="O352" s="537"/>
      <c r="P352" s="16"/>
      <c r="Q352" s="16"/>
      <c r="R352" s="16"/>
      <c r="S352" s="157"/>
      <c r="T352" s="157"/>
      <c r="U352" s="157"/>
      <c r="V352" s="157"/>
      <c r="W352" s="16"/>
      <c r="X352" s="16"/>
      <c r="Y352" s="16"/>
      <c r="Z352" s="16"/>
      <c r="AA352" s="604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6"/>
      <c r="BP352" s="16"/>
      <c r="BQ352" s="16"/>
      <c r="BR352" s="16"/>
      <c r="BS352" s="16"/>
      <c r="BT352" s="16"/>
      <c r="BU352" s="16"/>
      <c r="BV352" s="16"/>
      <c r="BW352" s="16"/>
      <c r="BX352" s="16"/>
      <c r="BY352" s="16"/>
      <c r="BZ352" s="16"/>
      <c r="CA352" s="16"/>
      <c r="CB352" s="16"/>
      <c r="CC352" s="16"/>
      <c r="CD352" s="16"/>
      <c r="CE352" s="16"/>
      <c r="CF352" s="16"/>
      <c r="CG352" s="16"/>
      <c r="CH352" s="16"/>
      <c r="CI352" s="16"/>
      <c r="CJ352" s="16"/>
      <c r="CK352" s="16"/>
      <c r="CL352" s="16"/>
      <c r="CM352" s="16"/>
      <c r="CN352" s="16"/>
      <c r="CO352" s="16"/>
      <c r="CP352" s="16"/>
      <c r="CQ352" s="16"/>
      <c r="CR352" s="16"/>
      <c r="CS352" s="16"/>
      <c r="CT352" s="16"/>
      <c r="CU352" s="16"/>
      <c r="CV352" s="16"/>
      <c r="CW352" s="16"/>
      <c r="CX352" s="16"/>
      <c r="CY352" s="16"/>
      <c r="CZ352" s="16"/>
      <c r="DA352" s="16"/>
      <c r="DB352" s="16"/>
      <c r="DC352" s="16"/>
      <c r="DD352" s="16"/>
      <c r="DE352" s="16"/>
      <c r="DF352" s="16"/>
      <c r="DG352" s="16"/>
      <c r="DH352" s="16"/>
      <c r="DI352" s="16"/>
      <c r="DJ352" s="16"/>
      <c r="DK352" s="16"/>
      <c r="DL352" s="16"/>
      <c r="DM352" s="16"/>
      <c r="DN352" s="16"/>
      <c r="DO352" s="16"/>
      <c r="DP352" s="16"/>
      <c r="DQ352" s="16"/>
      <c r="DR352" s="16"/>
      <c r="DS352" s="16"/>
      <c r="DT352" s="16"/>
      <c r="DU352" s="16"/>
      <c r="DV352" s="16"/>
      <c r="DW352" s="16"/>
      <c r="DX352" s="16"/>
      <c r="DY352" s="16"/>
      <c r="DZ352" s="16"/>
      <c r="EA352" s="16"/>
      <c r="EB352" s="16"/>
      <c r="EC352" s="16"/>
      <c r="ED352" s="16"/>
      <c r="EE352" s="16"/>
      <c r="EF352" s="16"/>
      <c r="EG352" s="16"/>
      <c r="EH352" s="16"/>
      <c r="EI352" s="16"/>
      <c r="EJ352" s="16"/>
      <c r="EK352" s="16"/>
      <c r="EL352" s="16"/>
      <c r="EM352" s="16"/>
      <c r="EN352" s="16"/>
      <c r="EO352" s="16"/>
      <c r="EP352" s="16"/>
      <c r="EQ352" s="16"/>
      <c r="ER352" s="16"/>
      <c r="ES352" s="16"/>
      <c r="ET352" s="16"/>
      <c r="EU352" s="16"/>
      <c r="EV352" s="16"/>
      <c r="EW352" s="16"/>
      <c r="EX352" s="16"/>
      <c r="EY352" s="16"/>
    </row>
    <row r="353" spans="1:155" ht="24.75" customHeight="1" x14ac:dyDescent="0.3">
      <c r="A353" s="537"/>
      <c r="B353" s="537"/>
      <c r="C353" s="537"/>
      <c r="D353" s="537"/>
      <c r="E353" s="537"/>
      <c r="F353" s="537"/>
      <c r="G353" s="538"/>
      <c r="H353" s="16"/>
      <c r="I353" s="537"/>
      <c r="J353" s="157"/>
      <c r="K353" s="157"/>
      <c r="L353" s="16"/>
      <c r="M353" s="16"/>
      <c r="N353" s="16"/>
      <c r="O353" s="537"/>
      <c r="P353" s="16"/>
      <c r="Q353" s="16"/>
      <c r="R353" s="16"/>
      <c r="S353" s="157"/>
      <c r="T353" s="157"/>
      <c r="U353" s="157"/>
      <c r="V353" s="157"/>
      <c r="W353" s="16"/>
      <c r="X353" s="16"/>
      <c r="Y353" s="16"/>
      <c r="Z353" s="16"/>
      <c r="AA353" s="604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6"/>
      <c r="BP353" s="16"/>
      <c r="BQ353" s="16"/>
      <c r="BR353" s="16"/>
      <c r="BS353" s="16"/>
      <c r="BT353" s="16"/>
      <c r="BU353" s="16"/>
      <c r="BV353" s="16"/>
      <c r="BW353" s="16"/>
      <c r="BX353" s="16"/>
      <c r="BY353" s="16"/>
      <c r="BZ353" s="16"/>
      <c r="CA353" s="16"/>
      <c r="CB353" s="16"/>
      <c r="CC353" s="16"/>
      <c r="CD353" s="16"/>
      <c r="CE353" s="16"/>
      <c r="CF353" s="16"/>
      <c r="CG353" s="16"/>
      <c r="CH353" s="16"/>
      <c r="CI353" s="16"/>
      <c r="CJ353" s="16"/>
      <c r="CK353" s="16"/>
      <c r="CL353" s="16"/>
      <c r="CM353" s="16"/>
      <c r="CN353" s="16"/>
      <c r="CO353" s="16"/>
      <c r="CP353" s="16"/>
      <c r="CQ353" s="16"/>
      <c r="CR353" s="16"/>
      <c r="CS353" s="16"/>
      <c r="CT353" s="16"/>
      <c r="CU353" s="16"/>
      <c r="CV353" s="16"/>
      <c r="CW353" s="16"/>
      <c r="CX353" s="16"/>
      <c r="CY353" s="16"/>
      <c r="CZ353" s="16"/>
      <c r="DA353" s="16"/>
      <c r="DB353" s="16"/>
      <c r="DC353" s="16"/>
      <c r="DD353" s="16"/>
      <c r="DE353" s="16"/>
      <c r="DF353" s="16"/>
      <c r="DG353" s="16"/>
      <c r="DH353" s="16"/>
      <c r="DI353" s="16"/>
      <c r="DJ353" s="16"/>
      <c r="DK353" s="16"/>
      <c r="DL353" s="16"/>
      <c r="DM353" s="16"/>
      <c r="DN353" s="16"/>
      <c r="DO353" s="16"/>
      <c r="DP353" s="16"/>
      <c r="DQ353" s="16"/>
      <c r="DR353" s="16"/>
      <c r="DS353" s="16"/>
      <c r="DT353" s="16"/>
      <c r="DU353" s="16"/>
      <c r="DV353" s="16"/>
      <c r="DW353" s="16"/>
      <c r="DX353" s="16"/>
      <c r="DY353" s="16"/>
      <c r="DZ353" s="16"/>
      <c r="EA353" s="16"/>
      <c r="EB353" s="16"/>
      <c r="EC353" s="16"/>
      <c r="ED353" s="16"/>
      <c r="EE353" s="16"/>
      <c r="EF353" s="16"/>
      <c r="EG353" s="16"/>
      <c r="EH353" s="16"/>
      <c r="EI353" s="16"/>
      <c r="EJ353" s="16"/>
      <c r="EK353" s="16"/>
      <c r="EL353" s="16"/>
      <c r="EM353" s="16"/>
      <c r="EN353" s="16"/>
      <c r="EO353" s="16"/>
      <c r="EP353" s="16"/>
      <c r="EQ353" s="16"/>
      <c r="ER353" s="16"/>
      <c r="ES353" s="16"/>
      <c r="ET353" s="16"/>
      <c r="EU353" s="16"/>
      <c r="EV353" s="16"/>
      <c r="EW353" s="16"/>
      <c r="EX353" s="16"/>
      <c r="EY353" s="16"/>
    </row>
    <row r="354" spans="1:155" ht="24.75" customHeight="1" x14ac:dyDescent="0.3">
      <c r="A354" s="538"/>
      <c r="B354" s="538"/>
      <c r="C354" s="537"/>
      <c r="D354" s="537"/>
      <c r="E354" s="538"/>
      <c r="F354" s="538"/>
      <c r="G354" s="538"/>
      <c r="H354" s="16"/>
      <c r="I354" s="16"/>
      <c r="J354" s="157"/>
      <c r="K354" s="157"/>
      <c r="L354" s="16"/>
      <c r="M354" s="16"/>
      <c r="N354" s="16"/>
      <c r="O354" s="538"/>
      <c r="P354" s="16"/>
      <c r="Q354" s="16"/>
      <c r="R354" s="16"/>
      <c r="S354" s="157"/>
      <c r="T354" s="157"/>
      <c r="U354" s="157"/>
      <c r="V354" s="157"/>
      <c r="W354" s="16"/>
      <c r="X354" s="16"/>
      <c r="Y354" s="16"/>
      <c r="Z354" s="16"/>
      <c r="AA354" s="604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6"/>
      <c r="BP354" s="16"/>
      <c r="BQ354" s="16"/>
      <c r="BR354" s="16"/>
      <c r="BS354" s="16"/>
      <c r="BT354" s="16"/>
      <c r="BU354" s="16"/>
      <c r="BV354" s="16"/>
      <c r="BW354" s="16"/>
      <c r="BX354" s="16"/>
      <c r="BY354" s="16"/>
      <c r="BZ354" s="16"/>
      <c r="CA354" s="16"/>
      <c r="CB354" s="16"/>
      <c r="CC354" s="16"/>
      <c r="CD354" s="16"/>
      <c r="CE354" s="16"/>
      <c r="CF354" s="16"/>
      <c r="CG354" s="16"/>
      <c r="CH354" s="16"/>
      <c r="CI354" s="16"/>
      <c r="CJ354" s="16"/>
      <c r="CK354" s="16"/>
      <c r="CL354" s="16"/>
      <c r="CM354" s="16"/>
      <c r="CN354" s="16"/>
      <c r="CO354" s="16"/>
      <c r="CP354" s="16"/>
      <c r="CQ354" s="16"/>
      <c r="CR354" s="16"/>
      <c r="CS354" s="16"/>
      <c r="CT354" s="16"/>
      <c r="CU354" s="16"/>
      <c r="CV354" s="16"/>
      <c r="CW354" s="16"/>
      <c r="CX354" s="16"/>
      <c r="CY354" s="16"/>
      <c r="CZ354" s="16"/>
      <c r="DA354" s="16"/>
      <c r="DB354" s="16"/>
      <c r="DC354" s="16"/>
      <c r="DD354" s="16"/>
      <c r="DE354" s="16"/>
      <c r="DF354" s="16"/>
      <c r="DG354" s="16"/>
      <c r="DH354" s="16"/>
      <c r="DI354" s="16"/>
      <c r="DJ354" s="16"/>
      <c r="DK354" s="16"/>
      <c r="DL354" s="16"/>
      <c r="DM354" s="16"/>
      <c r="DN354" s="16"/>
      <c r="DO354" s="16"/>
      <c r="DP354" s="16"/>
      <c r="DQ354" s="16"/>
      <c r="DR354" s="16"/>
      <c r="DS354" s="16"/>
      <c r="DT354" s="16"/>
      <c r="DU354" s="16"/>
      <c r="DV354" s="16"/>
      <c r="DW354" s="16"/>
      <c r="DX354" s="16"/>
      <c r="DY354" s="16"/>
      <c r="DZ354" s="16"/>
      <c r="EA354" s="16"/>
      <c r="EB354" s="16"/>
      <c r="EC354" s="16"/>
      <c r="ED354" s="16"/>
      <c r="EE354" s="16"/>
      <c r="EF354" s="16"/>
      <c r="EG354" s="16"/>
      <c r="EH354" s="16"/>
      <c r="EI354" s="16"/>
      <c r="EJ354" s="16"/>
      <c r="EK354" s="16"/>
      <c r="EL354" s="16"/>
      <c r="EM354" s="16"/>
      <c r="EN354" s="16"/>
      <c r="EO354" s="16"/>
      <c r="EP354" s="16"/>
      <c r="EQ354" s="16"/>
      <c r="ER354" s="16"/>
      <c r="ES354" s="16"/>
      <c r="ET354" s="16"/>
      <c r="EU354" s="16"/>
      <c r="EV354" s="16"/>
      <c r="EW354" s="16"/>
      <c r="EX354" s="16"/>
      <c r="EY354" s="16"/>
    </row>
    <row r="355" spans="1:155" ht="24.75" customHeight="1" x14ac:dyDescent="0.3">
      <c r="A355" s="538"/>
      <c r="B355" s="538"/>
      <c r="C355" s="537"/>
      <c r="D355" s="537"/>
      <c r="E355" s="538"/>
      <c r="F355" s="538"/>
      <c r="G355" s="538"/>
      <c r="H355" s="539"/>
      <c r="I355" s="16"/>
      <c r="J355" s="157"/>
      <c r="K355" s="157"/>
      <c r="L355" s="16"/>
      <c r="M355" s="16"/>
      <c r="N355" s="16"/>
      <c r="O355" s="538"/>
      <c r="P355" s="16"/>
      <c r="Q355" s="16"/>
      <c r="R355" s="16"/>
      <c r="S355" s="157"/>
      <c r="T355" s="157"/>
      <c r="U355" s="157"/>
      <c r="V355" s="157"/>
      <c r="W355" s="16"/>
      <c r="X355" s="16"/>
      <c r="Y355" s="16"/>
      <c r="Z355" s="16"/>
      <c r="AA355" s="604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6"/>
      <c r="BP355" s="16"/>
      <c r="BQ355" s="16"/>
      <c r="BR355" s="16"/>
      <c r="BS355" s="16"/>
      <c r="BT355" s="16"/>
      <c r="BU355" s="16"/>
      <c r="BV355" s="16"/>
      <c r="BW355" s="16"/>
      <c r="BX355" s="16"/>
      <c r="BY355" s="16"/>
      <c r="BZ355" s="16"/>
      <c r="CA355" s="16"/>
      <c r="CB355" s="16"/>
      <c r="CC355" s="16"/>
      <c r="CD355" s="16"/>
      <c r="CE355" s="16"/>
      <c r="CF355" s="16"/>
      <c r="CG355" s="16"/>
      <c r="CH355" s="16"/>
      <c r="CI355" s="16"/>
      <c r="CJ355" s="16"/>
      <c r="CK355" s="16"/>
      <c r="CL355" s="16"/>
      <c r="CM355" s="16"/>
      <c r="CN355" s="16"/>
      <c r="CO355" s="16"/>
      <c r="CP355" s="16"/>
      <c r="CQ355" s="16"/>
      <c r="CR355" s="16"/>
      <c r="CS355" s="16"/>
      <c r="CT355" s="16"/>
      <c r="CU355" s="16"/>
      <c r="CV355" s="16"/>
      <c r="CW355" s="16"/>
      <c r="CX355" s="16"/>
      <c r="CY355" s="16"/>
      <c r="CZ355" s="16"/>
      <c r="DA355" s="16"/>
      <c r="DB355" s="16"/>
      <c r="DC355" s="16"/>
      <c r="DD355" s="16"/>
      <c r="DE355" s="16"/>
      <c r="DF355" s="16"/>
      <c r="DG355" s="16"/>
      <c r="DH355" s="16"/>
      <c r="DI355" s="16"/>
      <c r="DJ355" s="16"/>
      <c r="DK355" s="16"/>
      <c r="DL355" s="16"/>
      <c r="DM355" s="16"/>
      <c r="DN355" s="16"/>
      <c r="DO355" s="16"/>
      <c r="DP355" s="16"/>
      <c r="DQ355" s="16"/>
      <c r="DR355" s="16"/>
      <c r="DS355" s="16"/>
      <c r="DT355" s="16"/>
      <c r="DU355" s="16"/>
      <c r="DV355" s="16"/>
      <c r="DW355" s="16"/>
      <c r="DX355" s="16"/>
      <c r="DY355" s="16"/>
      <c r="DZ355" s="16"/>
      <c r="EA355" s="16"/>
      <c r="EB355" s="16"/>
      <c r="EC355" s="16"/>
      <c r="ED355" s="16"/>
      <c r="EE355" s="16"/>
      <c r="EF355" s="16"/>
      <c r="EG355" s="16"/>
      <c r="EH355" s="16"/>
      <c r="EI355" s="16"/>
      <c r="EJ355" s="16"/>
      <c r="EK355" s="16"/>
      <c r="EL355" s="16"/>
      <c r="EM355" s="16"/>
      <c r="EN355" s="16"/>
      <c r="EO355" s="16"/>
      <c r="EP355" s="16"/>
      <c r="EQ355" s="16"/>
      <c r="ER355" s="16"/>
      <c r="ES355" s="16"/>
      <c r="ET355" s="16"/>
      <c r="EU355" s="16"/>
      <c r="EV355" s="16"/>
      <c r="EW355" s="16"/>
      <c r="EX355" s="16"/>
      <c r="EY355" s="16"/>
    </row>
    <row r="356" spans="1:155" ht="24.75" customHeight="1" x14ac:dyDescent="0.3">
      <c r="A356" s="540"/>
      <c r="B356" s="538"/>
      <c r="C356" s="537"/>
      <c r="D356" s="536"/>
      <c r="E356" s="538"/>
      <c r="F356" s="538"/>
      <c r="G356" s="541"/>
      <c r="H356" s="539"/>
      <c r="I356" s="16"/>
      <c r="J356" s="157"/>
      <c r="K356" s="157"/>
      <c r="L356" s="16"/>
      <c r="M356" s="16"/>
      <c r="N356" s="16"/>
      <c r="O356" s="540"/>
      <c r="P356" s="16"/>
      <c r="Q356" s="16"/>
      <c r="R356" s="16"/>
      <c r="S356" s="157"/>
      <c r="T356" s="157"/>
      <c r="U356" s="157"/>
      <c r="V356" s="157"/>
      <c r="W356" s="16"/>
      <c r="X356" s="16"/>
      <c r="Y356" s="16"/>
      <c r="Z356" s="16"/>
      <c r="AA356" s="604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6"/>
      <c r="BP356" s="16"/>
      <c r="BQ356" s="16"/>
      <c r="BR356" s="16"/>
      <c r="BS356" s="16"/>
      <c r="BT356" s="16"/>
      <c r="BU356" s="16"/>
      <c r="BV356" s="16"/>
      <c r="BW356" s="16"/>
      <c r="BX356" s="16"/>
      <c r="BY356" s="16"/>
      <c r="BZ356" s="16"/>
      <c r="CA356" s="16"/>
      <c r="CB356" s="16"/>
      <c r="CC356" s="16"/>
      <c r="CD356" s="16"/>
      <c r="CE356" s="16"/>
      <c r="CF356" s="16"/>
      <c r="CG356" s="16"/>
      <c r="CH356" s="16"/>
      <c r="CI356" s="16"/>
      <c r="CJ356" s="16"/>
      <c r="CK356" s="16"/>
      <c r="CL356" s="16"/>
      <c r="CM356" s="16"/>
      <c r="CN356" s="16"/>
      <c r="CO356" s="16"/>
      <c r="CP356" s="16"/>
      <c r="CQ356" s="16"/>
      <c r="CR356" s="16"/>
      <c r="CS356" s="16"/>
      <c r="CT356" s="16"/>
      <c r="CU356" s="16"/>
      <c r="CV356" s="16"/>
      <c r="CW356" s="16"/>
      <c r="CX356" s="16"/>
      <c r="CY356" s="16"/>
      <c r="CZ356" s="16"/>
      <c r="DA356" s="16"/>
      <c r="DB356" s="16"/>
      <c r="DC356" s="16"/>
      <c r="DD356" s="16"/>
      <c r="DE356" s="16"/>
      <c r="DF356" s="16"/>
      <c r="DG356" s="16"/>
      <c r="DH356" s="16"/>
      <c r="DI356" s="16"/>
      <c r="DJ356" s="16"/>
      <c r="DK356" s="16"/>
      <c r="DL356" s="16"/>
      <c r="DM356" s="16"/>
      <c r="DN356" s="16"/>
      <c r="DO356" s="16"/>
      <c r="DP356" s="16"/>
      <c r="DQ356" s="16"/>
      <c r="DR356" s="16"/>
      <c r="DS356" s="16"/>
      <c r="DT356" s="16"/>
      <c r="DU356" s="16"/>
      <c r="DV356" s="16"/>
      <c r="DW356" s="16"/>
      <c r="DX356" s="16"/>
      <c r="DY356" s="16"/>
      <c r="DZ356" s="16"/>
      <c r="EA356" s="16"/>
      <c r="EB356" s="16"/>
      <c r="EC356" s="16"/>
      <c r="ED356" s="16"/>
      <c r="EE356" s="16"/>
      <c r="EF356" s="16"/>
      <c r="EG356" s="16"/>
      <c r="EH356" s="16"/>
      <c r="EI356" s="16"/>
      <c r="EJ356" s="16"/>
      <c r="EK356" s="16"/>
      <c r="EL356" s="16"/>
      <c r="EM356" s="16"/>
      <c r="EN356" s="16"/>
      <c r="EO356" s="16"/>
      <c r="EP356" s="16"/>
      <c r="EQ356" s="16"/>
      <c r="ER356" s="16"/>
      <c r="ES356" s="16"/>
      <c r="ET356" s="16"/>
      <c r="EU356" s="16"/>
      <c r="EV356" s="16"/>
      <c r="EW356" s="16"/>
      <c r="EX356" s="16"/>
      <c r="EY356" s="16"/>
    </row>
    <row r="357" spans="1:155" ht="24.75" customHeight="1" x14ac:dyDescent="0.25">
      <c r="A357" s="539"/>
      <c r="B357" s="542"/>
      <c r="C357" s="543"/>
      <c r="D357" s="544"/>
      <c r="E357" s="541"/>
      <c r="F357" s="541"/>
      <c r="G357" s="541"/>
      <c r="H357" s="542"/>
      <c r="I357" s="539"/>
      <c r="J357" s="157"/>
      <c r="K357" s="157"/>
      <c r="L357" s="16"/>
      <c r="M357" s="16"/>
      <c r="N357" s="16"/>
      <c r="O357" s="539"/>
      <c r="P357" s="16"/>
      <c r="Q357" s="16"/>
      <c r="R357" s="16"/>
      <c r="S357" s="157"/>
      <c r="T357" s="157"/>
      <c r="U357" s="157"/>
      <c r="V357" s="157"/>
      <c r="W357" s="16"/>
      <c r="X357" s="16"/>
      <c r="Y357" s="16"/>
      <c r="Z357" s="16"/>
      <c r="AA357" s="604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6"/>
      <c r="BP357" s="16"/>
      <c r="BQ357" s="16"/>
      <c r="BR357" s="16"/>
      <c r="BS357" s="16"/>
      <c r="BT357" s="16"/>
      <c r="BU357" s="16"/>
      <c r="BV357" s="16"/>
      <c r="BW357" s="16"/>
      <c r="BX357" s="16"/>
      <c r="BY357" s="16"/>
      <c r="BZ357" s="16"/>
      <c r="CA357" s="16"/>
      <c r="CB357" s="16"/>
      <c r="CC357" s="16"/>
      <c r="CD357" s="16"/>
      <c r="CE357" s="16"/>
      <c r="CF357" s="16"/>
      <c r="CG357" s="16"/>
      <c r="CH357" s="16"/>
      <c r="CI357" s="16"/>
      <c r="CJ357" s="16"/>
      <c r="CK357" s="16"/>
      <c r="CL357" s="16"/>
      <c r="CM357" s="16"/>
      <c r="CN357" s="16"/>
      <c r="CO357" s="16"/>
      <c r="CP357" s="16"/>
      <c r="CQ357" s="16"/>
      <c r="CR357" s="16"/>
      <c r="CS357" s="16"/>
      <c r="CT357" s="16"/>
      <c r="CU357" s="16"/>
      <c r="CV357" s="16"/>
      <c r="CW357" s="16"/>
      <c r="CX357" s="16"/>
      <c r="CY357" s="16"/>
      <c r="CZ357" s="16"/>
      <c r="DA357" s="16"/>
      <c r="DB357" s="16"/>
      <c r="DC357" s="16"/>
      <c r="DD357" s="16"/>
      <c r="DE357" s="16"/>
      <c r="DF357" s="16"/>
      <c r="DG357" s="16"/>
      <c r="DH357" s="16"/>
      <c r="DI357" s="16"/>
      <c r="DJ357" s="16"/>
      <c r="DK357" s="16"/>
      <c r="DL357" s="16"/>
      <c r="DM357" s="16"/>
      <c r="DN357" s="16"/>
      <c r="DO357" s="16"/>
      <c r="DP357" s="16"/>
      <c r="DQ357" s="16"/>
      <c r="DR357" s="16"/>
      <c r="DS357" s="16"/>
      <c r="DT357" s="16"/>
      <c r="DU357" s="16"/>
      <c r="DV357" s="16"/>
      <c r="DW357" s="16"/>
      <c r="DX357" s="16"/>
      <c r="DY357" s="16"/>
      <c r="DZ357" s="16"/>
      <c r="EA357" s="16"/>
      <c r="EB357" s="16"/>
      <c r="EC357" s="16"/>
      <c r="ED357" s="16"/>
      <c r="EE357" s="16"/>
      <c r="EF357" s="16"/>
      <c r="EG357" s="16"/>
      <c r="EH357" s="16"/>
      <c r="EI357" s="16"/>
      <c r="EJ357" s="16"/>
      <c r="EK357" s="16"/>
      <c r="EL357" s="16"/>
      <c r="EM357" s="16"/>
      <c r="EN357" s="16"/>
      <c r="EO357" s="16"/>
      <c r="EP357" s="16"/>
      <c r="EQ357" s="16"/>
      <c r="ER357" s="16"/>
      <c r="ES357" s="16"/>
      <c r="ET357" s="16"/>
      <c r="EU357" s="16"/>
      <c r="EV357" s="16"/>
      <c r="EW357" s="16"/>
      <c r="EX357" s="16"/>
      <c r="EY357" s="16"/>
    </row>
    <row r="358" spans="1:155" ht="24.75" customHeight="1" x14ac:dyDescent="0.25">
      <c r="A358" s="539"/>
      <c r="B358" s="545"/>
      <c r="C358" s="543"/>
      <c r="D358" s="544"/>
      <c r="E358" s="541"/>
      <c r="F358" s="541"/>
      <c r="G358" s="541"/>
      <c r="H358" s="542"/>
      <c r="I358" s="539"/>
      <c r="J358" s="157"/>
      <c r="K358" s="157"/>
      <c r="L358" s="16"/>
      <c r="M358" s="16"/>
      <c r="N358" s="16"/>
      <c r="O358" s="539"/>
      <c r="P358" s="16"/>
      <c r="Q358" s="16"/>
      <c r="R358" s="16"/>
      <c r="S358" s="157"/>
      <c r="T358" s="157"/>
      <c r="U358" s="157"/>
      <c r="V358" s="157"/>
      <c r="W358" s="16"/>
      <c r="X358" s="16"/>
      <c r="Y358" s="16"/>
      <c r="Z358" s="16"/>
      <c r="AA358" s="604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6"/>
      <c r="BP358" s="16"/>
      <c r="BQ358" s="16"/>
      <c r="BR358" s="16"/>
      <c r="BS358" s="16"/>
      <c r="BT358" s="16"/>
      <c r="BU358" s="16"/>
      <c r="BV358" s="16"/>
      <c r="BW358" s="16"/>
      <c r="BX358" s="16"/>
      <c r="BY358" s="16"/>
      <c r="BZ358" s="16"/>
      <c r="CA358" s="16"/>
      <c r="CB358" s="16"/>
      <c r="CC358" s="16"/>
      <c r="CD358" s="16"/>
      <c r="CE358" s="16"/>
      <c r="CF358" s="16"/>
      <c r="CG358" s="16"/>
      <c r="CH358" s="16"/>
      <c r="CI358" s="16"/>
      <c r="CJ358" s="16"/>
      <c r="CK358" s="16"/>
      <c r="CL358" s="16"/>
      <c r="CM358" s="16"/>
      <c r="CN358" s="16"/>
      <c r="CO358" s="16"/>
      <c r="CP358" s="16"/>
      <c r="CQ358" s="16"/>
      <c r="CR358" s="16"/>
      <c r="CS358" s="16"/>
      <c r="CT358" s="16"/>
      <c r="CU358" s="16"/>
      <c r="CV358" s="16"/>
      <c r="CW358" s="16"/>
      <c r="CX358" s="16"/>
      <c r="CY358" s="16"/>
      <c r="CZ358" s="16"/>
      <c r="DA358" s="16"/>
      <c r="DB358" s="16"/>
      <c r="DC358" s="16"/>
      <c r="DD358" s="16"/>
      <c r="DE358" s="16"/>
      <c r="DF358" s="16"/>
      <c r="DG358" s="16"/>
      <c r="DH358" s="16"/>
      <c r="DI358" s="16"/>
      <c r="DJ358" s="16"/>
      <c r="DK358" s="16"/>
      <c r="DL358" s="16"/>
      <c r="DM358" s="16"/>
      <c r="DN358" s="16"/>
      <c r="DO358" s="16"/>
      <c r="DP358" s="16"/>
      <c r="DQ358" s="16"/>
      <c r="DR358" s="16"/>
      <c r="DS358" s="16"/>
      <c r="DT358" s="16"/>
      <c r="DU358" s="16"/>
      <c r="DV358" s="16"/>
      <c r="DW358" s="16"/>
      <c r="DX358" s="16"/>
      <c r="DY358" s="16"/>
      <c r="DZ358" s="16"/>
      <c r="EA358" s="16"/>
      <c r="EB358" s="16"/>
      <c r="EC358" s="16"/>
      <c r="ED358" s="16"/>
      <c r="EE358" s="16"/>
      <c r="EF358" s="16"/>
      <c r="EG358" s="16"/>
      <c r="EH358" s="16"/>
      <c r="EI358" s="16"/>
      <c r="EJ358" s="16"/>
      <c r="EK358" s="16"/>
      <c r="EL358" s="16"/>
      <c r="EM358" s="16"/>
      <c r="EN358" s="16"/>
      <c r="EO358" s="16"/>
      <c r="EP358" s="16"/>
      <c r="EQ358" s="16"/>
      <c r="ER358" s="16"/>
      <c r="ES358" s="16"/>
      <c r="ET358" s="16"/>
      <c r="EU358" s="16"/>
      <c r="EV358" s="16"/>
      <c r="EW358" s="16"/>
      <c r="EX358" s="16"/>
      <c r="EY358" s="16"/>
    </row>
    <row r="359" spans="1:155" ht="24.75" customHeight="1" x14ac:dyDescent="0.25">
      <c r="A359" s="542"/>
      <c r="B359" s="542"/>
      <c r="C359" s="543"/>
      <c r="D359" s="544"/>
      <c r="E359" s="541"/>
      <c r="F359" s="541"/>
      <c r="G359" s="546"/>
      <c r="H359" s="542"/>
      <c r="I359" s="542"/>
      <c r="J359" s="157"/>
      <c r="K359" s="157"/>
      <c r="L359" s="16"/>
      <c r="M359" s="16"/>
      <c r="N359" s="16"/>
      <c r="O359" s="542"/>
      <c r="P359" s="16"/>
      <c r="Q359" s="16"/>
      <c r="R359" s="16"/>
      <c r="S359" s="157"/>
      <c r="T359" s="157"/>
      <c r="U359" s="157"/>
      <c r="V359" s="157"/>
      <c r="W359" s="16"/>
      <c r="X359" s="16"/>
      <c r="Y359" s="16"/>
      <c r="Z359" s="16"/>
      <c r="AA359" s="604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6"/>
      <c r="BP359" s="16"/>
      <c r="BQ359" s="16"/>
      <c r="BR359" s="16"/>
      <c r="BS359" s="16"/>
      <c r="BT359" s="16"/>
      <c r="BU359" s="16"/>
      <c r="BV359" s="16"/>
      <c r="BW359" s="16"/>
      <c r="BX359" s="16"/>
      <c r="BY359" s="16"/>
      <c r="BZ359" s="16"/>
      <c r="CA359" s="16"/>
      <c r="CB359" s="16"/>
      <c r="CC359" s="16"/>
      <c r="CD359" s="16"/>
      <c r="CE359" s="16"/>
      <c r="CF359" s="16"/>
      <c r="CG359" s="16"/>
      <c r="CH359" s="16"/>
      <c r="CI359" s="16"/>
      <c r="CJ359" s="16"/>
      <c r="CK359" s="16"/>
      <c r="CL359" s="16"/>
      <c r="CM359" s="16"/>
      <c r="CN359" s="16"/>
      <c r="CO359" s="16"/>
      <c r="CP359" s="16"/>
      <c r="CQ359" s="16"/>
      <c r="CR359" s="16"/>
      <c r="CS359" s="16"/>
      <c r="CT359" s="16"/>
      <c r="CU359" s="16"/>
      <c r="CV359" s="16"/>
      <c r="CW359" s="16"/>
      <c r="CX359" s="16"/>
      <c r="CY359" s="16"/>
      <c r="CZ359" s="16"/>
      <c r="DA359" s="16"/>
      <c r="DB359" s="16"/>
      <c r="DC359" s="16"/>
      <c r="DD359" s="16"/>
      <c r="DE359" s="16"/>
      <c r="DF359" s="16"/>
      <c r="DG359" s="16"/>
      <c r="DH359" s="16"/>
      <c r="DI359" s="16"/>
      <c r="DJ359" s="16"/>
      <c r="DK359" s="16"/>
      <c r="DL359" s="16"/>
      <c r="DM359" s="16"/>
      <c r="DN359" s="16"/>
      <c r="DO359" s="16"/>
      <c r="DP359" s="16"/>
      <c r="DQ359" s="16"/>
      <c r="DR359" s="16"/>
      <c r="DS359" s="16"/>
      <c r="DT359" s="16"/>
      <c r="DU359" s="16"/>
      <c r="DV359" s="16"/>
      <c r="DW359" s="16"/>
      <c r="DX359" s="16"/>
      <c r="DY359" s="16"/>
      <c r="DZ359" s="16"/>
      <c r="EA359" s="16"/>
      <c r="EB359" s="16"/>
      <c r="EC359" s="16"/>
      <c r="ED359" s="16"/>
      <c r="EE359" s="16"/>
      <c r="EF359" s="16"/>
      <c r="EG359" s="16"/>
      <c r="EH359" s="16"/>
      <c r="EI359" s="16"/>
      <c r="EJ359" s="16"/>
      <c r="EK359" s="16"/>
      <c r="EL359" s="16"/>
      <c r="EM359" s="16"/>
      <c r="EN359" s="16"/>
      <c r="EO359" s="16"/>
      <c r="EP359" s="16"/>
      <c r="EQ359" s="16"/>
      <c r="ER359" s="16"/>
      <c r="ES359" s="16"/>
      <c r="ET359" s="16"/>
      <c r="EU359" s="16"/>
      <c r="EV359" s="16"/>
      <c r="EW359" s="16"/>
      <c r="EX359" s="16"/>
      <c r="EY359" s="16"/>
    </row>
    <row r="360" spans="1:155" ht="24.75" customHeight="1" x14ac:dyDescent="0.25">
      <c r="A360" s="542"/>
      <c r="B360" s="542"/>
      <c r="C360" s="543"/>
      <c r="D360" s="544"/>
      <c r="E360" s="546"/>
      <c r="F360" s="546"/>
      <c r="G360" s="546"/>
      <c r="H360" s="542"/>
      <c r="I360" s="542"/>
      <c r="J360" s="157"/>
      <c r="K360" s="157"/>
      <c r="L360" s="16"/>
      <c r="M360" s="16"/>
      <c r="N360" s="16"/>
      <c r="O360" s="542"/>
      <c r="P360" s="16"/>
      <c r="Q360" s="16"/>
      <c r="R360" s="16"/>
      <c r="S360" s="157"/>
      <c r="T360" s="157"/>
      <c r="U360" s="157"/>
      <c r="V360" s="157"/>
      <c r="W360" s="16"/>
      <c r="X360" s="16"/>
      <c r="Y360" s="16"/>
      <c r="Z360" s="16"/>
      <c r="AA360" s="604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6"/>
      <c r="CJ360" s="16"/>
      <c r="CK360" s="16"/>
      <c r="CL360" s="16"/>
      <c r="CM360" s="16"/>
      <c r="CN360" s="16"/>
      <c r="CO360" s="16"/>
      <c r="CP360" s="16"/>
      <c r="CQ360" s="16"/>
      <c r="CR360" s="16"/>
      <c r="CS360" s="16"/>
      <c r="CT360" s="16"/>
      <c r="CU360" s="16"/>
      <c r="CV360" s="16"/>
      <c r="CW360" s="16"/>
      <c r="CX360" s="16"/>
      <c r="CY360" s="16"/>
      <c r="CZ360" s="16"/>
      <c r="DA360" s="16"/>
      <c r="DB360" s="16"/>
      <c r="DC360" s="16"/>
      <c r="DD360" s="16"/>
      <c r="DE360" s="16"/>
      <c r="DF360" s="16"/>
      <c r="DG360" s="16"/>
      <c r="DH360" s="16"/>
      <c r="DI360" s="16"/>
      <c r="DJ360" s="16"/>
      <c r="DK360" s="16"/>
      <c r="DL360" s="16"/>
      <c r="DM360" s="16"/>
      <c r="DN360" s="16"/>
      <c r="DO360" s="16"/>
      <c r="DP360" s="16"/>
      <c r="DQ360" s="16"/>
      <c r="DR360" s="16"/>
      <c r="DS360" s="16"/>
      <c r="DT360" s="16"/>
      <c r="DU360" s="16"/>
      <c r="DV360" s="16"/>
      <c r="DW360" s="16"/>
      <c r="DX360" s="16"/>
      <c r="DY360" s="16"/>
      <c r="DZ360" s="16"/>
      <c r="EA360" s="16"/>
      <c r="EB360" s="16"/>
      <c r="EC360" s="16"/>
      <c r="ED360" s="16"/>
      <c r="EE360" s="16"/>
      <c r="EF360" s="16"/>
      <c r="EG360" s="16"/>
      <c r="EH360" s="16"/>
      <c r="EI360" s="16"/>
      <c r="EJ360" s="16"/>
      <c r="EK360" s="16"/>
      <c r="EL360" s="16"/>
      <c r="EM360" s="16"/>
      <c r="EN360" s="16"/>
      <c r="EO360" s="16"/>
      <c r="EP360" s="16"/>
      <c r="EQ360" s="16"/>
      <c r="ER360" s="16"/>
      <c r="ES360" s="16"/>
      <c r="ET360" s="16"/>
      <c r="EU360" s="16"/>
      <c r="EV360" s="16"/>
      <c r="EW360" s="16"/>
      <c r="EX360" s="16"/>
      <c r="EY360" s="16"/>
    </row>
    <row r="361" spans="1:155" ht="24.75" customHeight="1" x14ac:dyDescent="0.25">
      <c r="A361" s="542"/>
      <c r="B361" s="542"/>
      <c r="C361" s="543"/>
      <c r="D361" s="543"/>
      <c r="E361" s="546"/>
      <c r="F361" s="546"/>
      <c r="G361" s="546"/>
      <c r="H361" s="16"/>
      <c r="I361" s="542"/>
      <c r="J361" s="157"/>
      <c r="K361" s="157"/>
      <c r="L361" s="16"/>
      <c r="M361" s="16"/>
      <c r="N361" s="16"/>
      <c r="O361" s="542"/>
      <c r="P361" s="16"/>
      <c r="Q361" s="16"/>
      <c r="R361" s="16"/>
      <c r="S361" s="157"/>
      <c r="T361" s="157"/>
      <c r="U361" s="157"/>
      <c r="V361" s="157"/>
      <c r="W361" s="16"/>
      <c r="X361" s="16"/>
      <c r="Y361" s="16"/>
      <c r="Z361" s="16"/>
      <c r="AA361" s="604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6"/>
      <c r="BP361" s="16"/>
      <c r="BQ361" s="16"/>
      <c r="BR361" s="16"/>
      <c r="BS361" s="16"/>
      <c r="BT361" s="16"/>
      <c r="BU361" s="16"/>
      <c r="BV361" s="16"/>
      <c r="BW361" s="16"/>
      <c r="BX361" s="16"/>
      <c r="BY361" s="16"/>
      <c r="BZ361" s="16"/>
      <c r="CA361" s="16"/>
      <c r="CB361" s="16"/>
      <c r="CC361" s="16"/>
      <c r="CD361" s="16"/>
      <c r="CE361" s="16"/>
      <c r="CF361" s="16"/>
      <c r="CG361" s="16"/>
      <c r="CH361" s="16"/>
      <c r="CI361" s="16"/>
      <c r="CJ361" s="16"/>
      <c r="CK361" s="16"/>
      <c r="CL361" s="16"/>
      <c r="CM361" s="16"/>
      <c r="CN361" s="16"/>
      <c r="CO361" s="16"/>
      <c r="CP361" s="16"/>
      <c r="CQ361" s="16"/>
      <c r="CR361" s="16"/>
      <c r="CS361" s="16"/>
      <c r="CT361" s="16"/>
      <c r="CU361" s="16"/>
      <c r="CV361" s="16"/>
      <c r="CW361" s="16"/>
      <c r="CX361" s="16"/>
      <c r="CY361" s="16"/>
      <c r="CZ361" s="16"/>
      <c r="DA361" s="16"/>
      <c r="DB361" s="16"/>
      <c r="DC361" s="16"/>
      <c r="DD361" s="16"/>
      <c r="DE361" s="16"/>
      <c r="DF361" s="16"/>
      <c r="DG361" s="16"/>
      <c r="DH361" s="16"/>
      <c r="DI361" s="16"/>
      <c r="DJ361" s="16"/>
      <c r="DK361" s="16"/>
      <c r="DL361" s="16"/>
      <c r="DM361" s="16"/>
      <c r="DN361" s="16"/>
      <c r="DO361" s="16"/>
      <c r="DP361" s="16"/>
      <c r="DQ361" s="16"/>
      <c r="DR361" s="16"/>
      <c r="DS361" s="16"/>
      <c r="DT361" s="16"/>
      <c r="DU361" s="16"/>
      <c r="DV361" s="16"/>
      <c r="DW361" s="16"/>
      <c r="DX361" s="16"/>
      <c r="DY361" s="16"/>
      <c r="DZ361" s="16"/>
      <c r="EA361" s="16"/>
      <c r="EB361" s="16"/>
      <c r="EC361" s="16"/>
      <c r="ED361" s="16"/>
      <c r="EE361" s="16"/>
      <c r="EF361" s="16"/>
      <c r="EG361" s="16"/>
      <c r="EH361" s="16"/>
      <c r="EI361" s="16"/>
      <c r="EJ361" s="16"/>
      <c r="EK361" s="16"/>
      <c r="EL361" s="16"/>
      <c r="EM361" s="16"/>
      <c r="EN361" s="16"/>
      <c r="EO361" s="16"/>
      <c r="EP361" s="16"/>
      <c r="EQ361" s="16"/>
      <c r="ER361" s="16"/>
      <c r="ES361" s="16"/>
      <c r="ET361" s="16"/>
      <c r="EU361" s="16"/>
      <c r="EV361" s="16"/>
      <c r="EW361" s="16"/>
      <c r="EX361" s="16"/>
      <c r="EY361" s="16"/>
    </row>
    <row r="362" spans="1:155" ht="24.75" customHeight="1" x14ac:dyDescent="0.25">
      <c r="A362" s="542"/>
      <c r="B362" s="542"/>
      <c r="C362" s="543"/>
      <c r="D362" s="543"/>
      <c r="E362" s="546"/>
      <c r="F362" s="546"/>
      <c r="G362" s="542"/>
      <c r="H362" s="16"/>
      <c r="I362" s="542"/>
      <c r="J362" s="157"/>
      <c r="K362" s="157"/>
      <c r="L362" s="16"/>
      <c r="M362" s="16"/>
      <c r="N362" s="16"/>
      <c r="O362" s="542"/>
      <c r="P362" s="16"/>
      <c r="Q362" s="16"/>
      <c r="R362" s="16"/>
      <c r="S362" s="157"/>
      <c r="T362" s="157"/>
      <c r="U362" s="157"/>
      <c r="V362" s="157"/>
      <c r="W362" s="16"/>
      <c r="X362" s="16"/>
      <c r="Y362" s="16"/>
      <c r="Z362" s="16"/>
      <c r="AA362" s="604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6"/>
      <c r="BP362" s="16"/>
      <c r="BQ362" s="16"/>
      <c r="BR362" s="16"/>
      <c r="BS362" s="16"/>
      <c r="BT362" s="16"/>
      <c r="BU362" s="16"/>
      <c r="BV362" s="16"/>
      <c r="BW362" s="16"/>
      <c r="BX362" s="16"/>
      <c r="BY362" s="16"/>
      <c r="BZ362" s="16"/>
      <c r="CA362" s="16"/>
      <c r="CB362" s="16"/>
      <c r="CC362" s="16"/>
      <c r="CD362" s="16"/>
      <c r="CE362" s="16"/>
      <c r="CF362" s="16"/>
      <c r="CG362" s="16"/>
      <c r="CH362" s="16"/>
      <c r="CI362" s="16"/>
      <c r="CJ362" s="16"/>
      <c r="CK362" s="16"/>
      <c r="CL362" s="16"/>
      <c r="CM362" s="16"/>
      <c r="CN362" s="16"/>
      <c r="CO362" s="16"/>
      <c r="CP362" s="16"/>
      <c r="CQ362" s="16"/>
      <c r="CR362" s="16"/>
      <c r="CS362" s="16"/>
      <c r="CT362" s="16"/>
      <c r="CU362" s="16"/>
      <c r="CV362" s="16"/>
      <c r="CW362" s="16"/>
      <c r="CX362" s="16"/>
      <c r="CY362" s="16"/>
      <c r="CZ362" s="16"/>
      <c r="DA362" s="16"/>
      <c r="DB362" s="16"/>
      <c r="DC362" s="16"/>
      <c r="DD362" s="16"/>
      <c r="DE362" s="16"/>
      <c r="DF362" s="16"/>
      <c r="DG362" s="16"/>
      <c r="DH362" s="16"/>
      <c r="DI362" s="16"/>
      <c r="DJ362" s="16"/>
      <c r="DK362" s="16"/>
      <c r="DL362" s="16"/>
      <c r="DM362" s="16"/>
      <c r="DN362" s="16"/>
      <c r="DO362" s="16"/>
      <c r="DP362" s="16"/>
      <c r="DQ362" s="16"/>
      <c r="DR362" s="16"/>
      <c r="DS362" s="16"/>
      <c r="DT362" s="16"/>
      <c r="DU362" s="16"/>
      <c r="DV362" s="16"/>
      <c r="DW362" s="16"/>
      <c r="DX362" s="16"/>
      <c r="DY362" s="16"/>
      <c r="DZ362" s="16"/>
      <c r="EA362" s="16"/>
      <c r="EB362" s="16"/>
      <c r="EC362" s="16"/>
      <c r="ED362" s="16"/>
      <c r="EE362" s="16"/>
      <c r="EF362" s="16"/>
      <c r="EG362" s="16"/>
      <c r="EH362" s="16"/>
      <c r="EI362" s="16"/>
      <c r="EJ362" s="16"/>
      <c r="EK362" s="16"/>
      <c r="EL362" s="16"/>
      <c r="EM362" s="16"/>
      <c r="EN362" s="16"/>
      <c r="EO362" s="16"/>
      <c r="EP362" s="16"/>
      <c r="EQ362" s="16"/>
      <c r="ER362" s="16"/>
      <c r="ES362" s="16"/>
      <c r="ET362" s="16"/>
      <c r="EU362" s="16"/>
      <c r="EV362" s="16"/>
      <c r="EW362" s="16"/>
      <c r="EX362" s="16"/>
      <c r="EY362" s="16"/>
    </row>
    <row r="363" spans="1:155" ht="24.75" customHeight="1" x14ac:dyDescent="0.25">
      <c r="A363" s="542"/>
      <c r="B363" s="542"/>
      <c r="C363" s="543"/>
      <c r="D363" s="543"/>
      <c r="E363" s="546"/>
      <c r="F363" s="546"/>
      <c r="G363" s="542"/>
      <c r="H363" s="16"/>
      <c r="I363" s="16"/>
      <c r="J363" s="157"/>
      <c r="K363" s="157"/>
      <c r="L363" s="16"/>
      <c r="M363" s="16"/>
      <c r="N363" s="16"/>
      <c r="O363" s="542"/>
      <c r="P363" s="16"/>
      <c r="Q363" s="16"/>
      <c r="R363" s="16"/>
      <c r="S363" s="157"/>
      <c r="T363" s="157"/>
      <c r="U363" s="157"/>
      <c r="V363" s="157"/>
      <c r="W363" s="16"/>
      <c r="X363" s="16"/>
      <c r="Y363" s="16"/>
      <c r="Z363" s="16"/>
      <c r="AA363" s="604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6"/>
      <c r="BP363" s="16"/>
      <c r="BQ363" s="16"/>
      <c r="BR363" s="16"/>
      <c r="BS363" s="16"/>
      <c r="BT363" s="16"/>
      <c r="BU363" s="16"/>
      <c r="BV363" s="16"/>
      <c r="BW363" s="16"/>
      <c r="BX363" s="16"/>
      <c r="BY363" s="16"/>
      <c r="BZ363" s="16"/>
      <c r="CA363" s="16"/>
      <c r="CB363" s="16"/>
      <c r="CC363" s="16"/>
      <c r="CD363" s="16"/>
      <c r="CE363" s="16"/>
      <c r="CF363" s="16"/>
      <c r="CG363" s="16"/>
      <c r="CH363" s="16"/>
      <c r="CI363" s="16"/>
      <c r="CJ363" s="16"/>
      <c r="CK363" s="16"/>
      <c r="CL363" s="16"/>
      <c r="CM363" s="16"/>
      <c r="CN363" s="16"/>
      <c r="CO363" s="16"/>
      <c r="CP363" s="16"/>
      <c r="CQ363" s="16"/>
      <c r="CR363" s="16"/>
      <c r="CS363" s="16"/>
      <c r="CT363" s="16"/>
      <c r="CU363" s="16"/>
      <c r="CV363" s="16"/>
      <c r="CW363" s="16"/>
      <c r="CX363" s="16"/>
      <c r="CY363" s="16"/>
      <c r="CZ363" s="16"/>
      <c r="DA363" s="16"/>
      <c r="DB363" s="16"/>
      <c r="DC363" s="16"/>
      <c r="DD363" s="16"/>
      <c r="DE363" s="16"/>
      <c r="DF363" s="16"/>
      <c r="DG363" s="16"/>
      <c r="DH363" s="16"/>
      <c r="DI363" s="16"/>
      <c r="DJ363" s="16"/>
      <c r="DK363" s="16"/>
      <c r="DL363" s="16"/>
      <c r="DM363" s="16"/>
      <c r="DN363" s="16"/>
      <c r="DO363" s="16"/>
      <c r="DP363" s="16"/>
      <c r="DQ363" s="16"/>
      <c r="DR363" s="16"/>
      <c r="DS363" s="16"/>
      <c r="DT363" s="16"/>
      <c r="DU363" s="16"/>
      <c r="DV363" s="16"/>
      <c r="DW363" s="16"/>
      <c r="DX363" s="16"/>
      <c r="DY363" s="16"/>
      <c r="DZ363" s="16"/>
      <c r="EA363" s="16"/>
      <c r="EB363" s="16"/>
      <c r="EC363" s="16"/>
      <c r="ED363" s="16"/>
      <c r="EE363" s="16"/>
      <c r="EF363" s="16"/>
      <c r="EG363" s="16"/>
      <c r="EH363" s="16"/>
      <c r="EI363" s="16"/>
      <c r="EJ363" s="16"/>
      <c r="EK363" s="16"/>
      <c r="EL363" s="16"/>
      <c r="EM363" s="16"/>
      <c r="EN363" s="16"/>
      <c r="EO363" s="16"/>
      <c r="EP363" s="16"/>
      <c r="EQ363" s="16"/>
      <c r="ER363" s="16"/>
      <c r="ES363" s="16"/>
      <c r="ET363" s="16"/>
      <c r="EU363" s="16"/>
      <c r="EV363" s="16"/>
      <c r="EW363" s="16"/>
      <c r="EX363" s="16"/>
      <c r="EY363" s="16"/>
    </row>
    <row r="364" spans="1:155" ht="24.75" customHeight="1" x14ac:dyDescent="0.25">
      <c r="A364" s="542"/>
      <c r="B364" s="542"/>
      <c r="C364" s="543"/>
      <c r="D364" s="543"/>
      <c r="E364" s="546"/>
      <c r="F364" s="547"/>
      <c r="G364" s="542"/>
      <c r="H364" s="16"/>
      <c r="I364" s="16"/>
      <c r="J364" s="157"/>
      <c r="K364" s="157"/>
      <c r="L364" s="16"/>
      <c r="M364" s="16"/>
      <c r="N364" s="16"/>
      <c r="O364" s="542"/>
      <c r="P364" s="16"/>
      <c r="Q364" s="16"/>
      <c r="R364" s="16"/>
      <c r="S364" s="157"/>
      <c r="T364" s="157"/>
      <c r="U364" s="157"/>
      <c r="V364" s="157"/>
      <c r="W364" s="16"/>
      <c r="X364" s="16"/>
      <c r="Y364" s="16"/>
      <c r="Z364" s="16"/>
      <c r="AA364" s="604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6"/>
      <c r="BP364" s="16"/>
      <c r="BQ364" s="16"/>
      <c r="BR364" s="16"/>
      <c r="BS364" s="16"/>
      <c r="BT364" s="16"/>
      <c r="BU364" s="16"/>
      <c r="BV364" s="16"/>
      <c r="BW364" s="16"/>
      <c r="BX364" s="16"/>
      <c r="BY364" s="16"/>
      <c r="BZ364" s="16"/>
      <c r="CA364" s="16"/>
      <c r="CB364" s="16"/>
      <c r="CC364" s="16"/>
      <c r="CD364" s="16"/>
      <c r="CE364" s="16"/>
      <c r="CF364" s="16"/>
      <c r="CG364" s="16"/>
      <c r="CH364" s="16"/>
      <c r="CI364" s="16"/>
      <c r="CJ364" s="16"/>
      <c r="CK364" s="16"/>
      <c r="CL364" s="16"/>
      <c r="CM364" s="16"/>
      <c r="CN364" s="16"/>
      <c r="CO364" s="16"/>
      <c r="CP364" s="16"/>
      <c r="CQ364" s="16"/>
      <c r="CR364" s="16"/>
      <c r="CS364" s="16"/>
      <c r="CT364" s="16"/>
      <c r="CU364" s="16"/>
      <c r="CV364" s="16"/>
      <c r="CW364" s="16"/>
      <c r="CX364" s="16"/>
      <c r="CY364" s="16"/>
      <c r="CZ364" s="16"/>
      <c r="DA364" s="16"/>
      <c r="DB364" s="16"/>
      <c r="DC364" s="16"/>
      <c r="DD364" s="16"/>
      <c r="DE364" s="16"/>
      <c r="DF364" s="16"/>
      <c r="DG364" s="16"/>
      <c r="DH364" s="16"/>
      <c r="DI364" s="16"/>
      <c r="DJ364" s="16"/>
      <c r="DK364" s="16"/>
      <c r="DL364" s="16"/>
      <c r="DM364" s="16"/>
      <c r="DN364" s="16"/>
      <c r="DO364" s="16"/>
      <c r="DP364" s="16"/>
      <c r="DQ364" s="16"/>
      <c r="DR364" s="16"/>
      <c r="DS364" s="16"/>
      <c r="DT364" s="16"/>
      <c r="DU364" s="16"/>
      <c r="DV364" s="16"/>
      <c r="DW364" s="16"/>
      <c r="DX364" s="16"/>
      <c r="DY364" s="16"/>
      <c r="DZ364" s="16"/>
      <c r="EA364" s="16"/>
      <c r="EB364" s="16"/>
      <c r="EC364" s="16"/>
      <c r="ED364" s="16"/>
      <c r="EE364" s="16"/>
      <c r="EF364" s="16"/>
      <c r="EG364" s="16"/>
      <c r="EH364" s="16"/>
      <c r="EI364" s="16"/>
      <c r="EJ364" s="16"/>
      <c r="EK364" s="16"/>
      <c r="EL364" s="16"/>
      <c r="EM364" s="16"/>
      <c r="EN364" s="16"/>
      <c r="EO364" s="16"/>
      <c r="EP364" s="16"/>
      <c r="EQ364" s="16"/>
      <c r="ER364" s="16"/>
      <c r="ES364" s="16"/>
      <c r="ET364" s="16"/>
      <c r="EU364" s="16"/>
      <c r="EV364" s="16"/>
      <c r="EW364" s="16"/>
      <c r="EX364" s="16"/>
      <c r="EY364" s="16"/>
    </row>
    <row r="365" spans="1:155" ht="24.75" customHeight="1" x14ac:dyDescent="0.25">
      <c r="A365" s="542"/>
      <c r="B365" s="542"/>
      <c r="C365" s="543"/>
      <c r="D365" s="543"/>
      <c r="E365" s="546"/>
      <c r="F365" s="547"/>
      <c r="G365" s="542"/>
      <c r="H365" s="16"/>
      <c r="I365" s="16"/>
      <c r="J365" s="157"/>
      <c r="K365" s="157"/>
      <c r="L365" s="16"/>
      <c r="M365" s="16"/>
      <c r="N365" s="16"/>
      <c r="O365" s="542"/>
      <c r="P365" s="16"/>
      <c r="Q365" s="16"/>
      <c r="R365" s="16"/>
      <c r="S365" s="157"/>
      <c r="T365" s="157"/>
      <c r="U365" s="157"/>
      <c r="V365" s="157"/>
      <c r="W365" s="16"/>
      <c r="X365" s="16"/>
      <c r="Y365" s="16"/>
      <c r="Z365" s="16"/>
      <c r="AA365" s="604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6"/>
      <c r="BP365" s="16"/>
      <c r="BQ365" s="16"/>
      <c r="BR365" s="16"/>
      <c r="BS365" s="16"/>
      <c r="BT365" s="16"/>
      <c r="BU365" s="16"/>
      <c r="BV365" s="16"/>
      <c r="BW365" s="16"/>
      <c r="BX365" s="16"/>
      <c r="BY365" s="16"/>
      <c r="BZ365" s="16"/>
      <c r="CA365" s="16"/>
      <c r="CB365" s="16"/>
      <c r="CC365" s="16"/>
      <c r="CD365" s="16"/>
      <c r="CE365" s="16"/>
      <c r="CF365" s="16"/>
      <c r="CG365" s="16"/>
      <c r="CH365" s="16"/>
      <c r="CI365" s="16"/>
      <c r="CJ365" s="16"/>
      <c r="CK365" s="16"/>
      <c r="CL365" s="16"/>
      <c r="CM365" s="16"/>
      <c r="CN365" s="16"/>
      <c r="CO365" s="16"/>
      <c r="CP365" s="16"/>
      <c r="CQ365" s="16"/>
      <c r="CR365" s="16"/>
      <c r="CS365" s="16"/>
      <c r="CT365" s="16"/>
      <c r="CU365" s="16"/>
      <c r="CV365" s="16"/>
      <c r="CW365" s="16"/>
      <c r="CX365" s="16"/>
      <c r="CY365" s="16"/>
      <c r="CZ365" s="16"/>
      <c r="DA365" s="16"/>
      <c r="DB365" s="16"/>
      <c r="DC365" s="16"/>
      <c r="DD365" s="16"/>
      <c r="DE365" s="16"/>
      <c r="DF365" s="16"/>
      <c r="DG365" s="16"/>
      <c r="DH365" s="16"/>
      <c r="DI365" s="16"/>
      <c r="DJ365" s="16"/>
      <c r="DK365" s="16"/>
      <c r="DL365" s="16"/>
      <c r="DM365" s="16"/>
      <c r="DN365" s="16"/>
      <c r="DO365" s="16"/>
      <c r="DP365" s="16"/>
      <c r="DQ365" s="16"/>
      <c r="DR365" s="16"/>
      <c r="DS365" s="16"/>
      <c r="DT365" s="16"/>
      <c r="DU365" s="16"/>
      <c r="DV365" s="16"/>
      <c r="DW365" s="16"/>
      <c r="DX365" s="16"/>
      <c r="DY365" s="16"/>
      <c r="DZ365" s="16"/>
      <c r="EA365" s="16"/>
      <c r="EB365" s="16"/>
      <c r="EC365" s="16"/>
      <c r="ED365" s="16"/>
      <c r="EE365" s="16"/>
      <c r="EF365" s="16"/>
      <c r="EG365" s="16"/>
      <c r="EH365" s="16"/>
      <c r="EI365" s="16"/>
      <c r="EJ365" s="16"/>
      <c r="EK365" s="16"/>
      <c r="EL365" s="16"/>
      <c r="EM365" s="16"/>
      <c r="EN365" s="16"/>
      <c r="EO365" s="16"/>
      <c r="EP365" s="16"/>
      <c r="EQ365" s="16"/>
      <c r="ER365" s="16"/>
      <c r="ES365" s="16"/>
      <c r="ET365" s="16"/>
      <c r="EU365" s="16"/>
      <c r="EV365" s="16"/>
      <c r="EW365" s="16"/>
      <c r="EX365" s="16"/>
      <c r="EY365" s="16"/>
    </row>
    <row r="366" spans="1:155" ht="24.75" customHeight="1" x14ac:dyDescent="0.25">
      <c r="A366" s="542"/>
      <c r="B366" s="542"/>
      <c r="C366" s="543"/>
      <c r="D366" s="543"/>
      <c r="E366" s="546"/>
      <c r="F366" s="547"/>
      <c r="G366" s="542"/>
      <c r="H366" s="16"/>
      <c r="I366" s="16"/>
      <c r="J366" s="157"/>
      <c r="K366" s="157"/>
      <c r="L366" s="16"/>
      <c r="M366" s="16"/>
      <c r="N366" s="16"/>
      <c r="O366" s="542"/>
      <c r="P366" s="16"/>
      <c r="Q366" s="16"/>
      <c r="R366" s="16"/>
      <c r="S366" s="157"/>
      <c r="T366" s="157"/>
      <c r="U366" s="157"/>
      <c r="V366" s="157"/>
      <c r="W366" s="16"/>
      <c r="X366" s="16"/>
      <c r="Y366" s="16"/>
      <c r="Z366" s="16"/>
      <c r="AA366" s="604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6"/>
      <c r="BP366" s="16"/>
      <c r="BQ366" s="16"/>
      <c r="BR366" s="16"/>
      <c r="BS366" s="16"/>
      <c r="BT366" s="16"/>
      <c r="BU366" s="16"/>
      <c r="BV366" s="16"/>
      <c r="BW366" s="16"/>
      <c r="BX366" s="16"/>
      <c r="BY366" s="16"/>
      <c r="BZ366" s="16"/>
      <c r="CA366" s="16"/>
      <c r="CB366" s="16"/>
      <c r="CC366" s="16"/>
      <c r="CD366" s="16"/>
      <c r="CE366" s="16"/>
      <c r="CF366" s="16"/>
      <c r="CG366" s="16"/>
      <c r="CH366" s="16"/>
      <c r="CI366" s="16"/>
      <c r="CJ366" s="16"/>
      <c r="CK366" s="16"/>
      <c r="CL366" s="16"/>
      <c r="CM366" s="16"/>
      <c r="CN366" s="16"/>
      <c r="CO366" s="16"/>
      <c r="CP366" s="16"/>
      <c r="CQ366" s="16"/>
      <c r="CR366" s="16"/>
      <c r="CS366" s="16"/>
      <c r="CT366" s="16"/>
      <c r="CU366" s="16"/>
      <c r="CV366" s="16"/>
      <c r="CW366" s="16"/>
      <c r="CX366" s="16"/>
      <c r="CY366" s="16"/>
      <c r="CZ366" s="16"/>
      <c r="DA366" s="16"/>
      <c r="DB366" s="16"/>
      <c r="DC366" s="16"/>
      <c r="DD366" s="16"/>
      <c r="DE366" s="16"/>
      <c r="DF366" s="16"/>
      <c r="DG366" s="16"/>
      <c r="DH366" s="16"/>
      <c r="DI366" s="16"/>
      <c r="DJ366" s="16"/>
      <c r="DK366" s="16"/>
      <c r="DL366" s="16"/>
      <c r="DM366" s="16"/>
      <c r="DN366" s="16"/>
      <c r="DO366" s="16"/>
      <c r="DP366" s="16"/>
      <c r="DQ366" s="16"/>
      <c r="DR366" s="16"/>
      <c r="DS366" s="16"/>
      <c r="DT366" s="16"/>
      <c r="DU366" s="16"/>
      <c r="DV366" s="16"/>
      <c r="DW366" s="16"/>
      <c r="DX366" s="16"/>
      <c r="DY366" s="16"/>
      <c r="DZ366" s="16"/>
      <c r="EA366" s="16"/>
      <c r="EB366" s="16"/>
      <c r="EC366" s="16"/>
      <c r="ED366" s="16"/>
      <c r="EE366" s="16"/>
      <c r="EF366" s="16"/>
      <c r="EG366" s="16"/>
      <c r="EH366" s="16"/>
      <c r="EI366" s="16"/>
      <c r="EJ366" s="16"/>
      <c r="EK366" s="16"/>
      <c r="EL366" s="16"/>
      <c r="EM366" s="16"/>
      <c r="EN366" s="16"/>
      <c r="EO366" s="16"/>
      <c r="EP366" s="16"/>
      <c r="EQ366" s="16"/>
      <c r="ER366" s="16"/>
      <c r="ES366" s="16"/>
      <c r="ET366" s="16"/>
      <c r="EU366" s="16"/>
      <c r="EV366" s="16"/>
      <c r="EW366" s="16"/>
      <c r="EX366" s="16"/>
      <c r="EY366" s="16"/>
    </row>
    <row r="367" spans="1:155" ht="24.75" customHeight="1" x14ac:dyDescent="0.25">
      <c r="A367" s="542"/>
      <c r="B367" s="542"/>
      <c r="C367" s="543"/>
      <c r="D367" s="543"/>
      <c r="E367" s="546"/>
      <c r="F367" s="547"/>
      <c r="G367" s="542"/>
      <c r="H367" s="16"/>
      <c r="I367" s="16"/>
      <c r="J367" s="157"/>
      <c r="K367" s="157"/>
      <c r="L367" s="16"/>
      <c r="M367" s="16"/>
      <c r="N367" s="16"/>
      <c r="O367" s="542"/>
      <c r="P367" s="16"/>
      <c r="Q367" s="16"/>
      <c r="R367" s="16"/>
      <c r="S367" s="157"/>
      <c r="T367" s="157"/>
      <c r="U367" s="157"/>
      <c r="V367" s="157"/>
      <c r="W367" s="16"/>
      <c r="X367" s="16"/>
      <c r="Y367" s="16"/>
      <c r="Z367" s="16"/>
      <c r="AA367" s="604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  <c r="BM367" s="16"/>
      <c r="BN367" s="16"/>
      <c r="BO367" s="16"/>
      <c r="BP367" s="16"/>
      <c r="BQ367" s="16"/>
      <c r="BR367" s="16"/>
      <c r="BS367" s="16"/>
      <c r="BT367" s="16"/>
      <c r="BU367" s="16"/>
      <c r="BV367" s="16"/>
      <c r="BW367" s="16"/>
      <c r="BX367" s="16"/>
      <c r="BY367" s="16"/>
      <c r="BZ367" s="16"/>
      <c r="CA367" s="16"/>
      <c r="CB367" s="16"/>
      <c r="CC367" s="16"/>
      <c r="CD367" s="16"/>
      <c r="CE367" s="16"/>
      <c r="CF367" s="16"/>
      <c r="CG367" s="16"/>
      <c r="CH367" s="16"/>
      <c r="CI367" s="16"/>
      <c r="CJ367" s="16"/>
      <c r="CK367" s="16"/>
      <c r="CL367" s="16"/>
      <c r="CM367" s="16"/>
      <c r="CN367" s="16"/>
      <c r="CO367" s="16"/>
      <c r="CP367" s="16"/>
      <c r="CQ367" s="16"/>
      <c r="CR367" s="16"/>
      <c r="CS367" s="16"/>
      <c r="CT367" s="16"/>
      <c r="CU367" s="16"/>
      <c r="CV367" s="16"/>
      <c r="CW367" s="16"/>
      <c r="CX367" s="16"/>
      <c r="CY367" s="16"/>
      <c r="CZ367" s="16"/>
      <c r="DA367" s="16"/>
      <c r="DB367" s="16"/>
      <c r="DC367" s="16"/>
      <c r="DD367" s="16"/>
      <c r="DE367" s="16"/>
      <c r="DF367" s="16"/>
      <c r="DG367" s="16"/>
      <c r="DH367" s="16"/>
      <c r="DI367" s="16"/>
      <c r="DJ367" s="16"/>
      <c r="DK367" s="16"/>
      <c r="DL367" s="16"/>
      <c r="DM367" s="16"/>
      <c r="DN367" s="16"/>
      <c r="DO367" s="16"/>
      <c r="DP367" s="16"/>
      <c r="DQ367" s="16"/>
      <c r="DR367" s="16"/>
      <c r="DS367" s="16"/>
      <c r="DT367" s="16"/>
      <c r="DU367" s="16"/>
      <c r="DV367" s="16"/>
      <c r="DW367" s="16"/>
      <c r="DX367" s="16"/>
      <c r="DY367" s="16"/>
      <c r="DZ367" s="16"/>
      <c r="EA367" s="16"/>
      <c r="EB367" s="16"/>
      <c r="EC367" s="16"/>
      <c r="ED367" s="16"/>
      <c r="EE367" s="16"/>
      <c r="EF367" s="16"/>
      <c r="EG367" s="16"/>
      <c r="EH367" s="16"/>
      <c r="EI367" s="16"/>
      <c r="EJ367" s="16"/>
      <c r="EK367" s="16"/>
      <c r="EL367" s="16"/>
      <c r="EM367" s="16"/>
      <c r="EN367" s="16"/>
      <c r="EO367" s="16"/>
      <c r="EP367" s="16"/>
      <c r="EQ367" s="16"/>
      <c r="ER367" s="16"/>
      <c r="ES367" s="16"/>
      <c r="ET367" s="16"/>
      <c r="EU367" s="16"/>
      <c r="EV367" s="16"/>
      <c r="EW367" s="16"/>
      <c r="EX367" s="16"/>
      <c r="EY367" s="16"/>
    </row>
    <row r="368" spans="1:155" ht="24.75" customHeight="1" x14ac:dyDescent="0.3">
      <c r="A368" s="542"/>
      <c r="B368" s="542"/>
      <c r="C368" s="543"/>
      <c r="D368" s="543"/>
      <c r="E368" s="546"/>
      <c r="F368" s="547"/>
      <c r="G368" s="548"/>
      <c r="H368" s="16"/>
      <c r="I368" s="16"/>
      <c r="J368" s="157"/>
      <c r="K368" s="157"/>
      <c r="L368" s="16"/>
      <c r="M368" s="16"/>
      <c r="N368" s="16"/>
      <c r="O368" s="542"/>
      <c r="P368" s="16"/>
      <c r="Q368" s="16"/>
      <c r="R368" s="16"/>
      <c r="S368" s="157"/>
      <c r="T368" s="157"/>
      <c r="U368" s="157"/>
      <c r="V368" s="157"/>
      <c r="W368" s="16"/>
      <c r="X368" s="16"/>
      <c r="Y368" s="16"/>
      <c r="Z368" s="16"/>
      <c r="AA368" s="604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  <c r="BM368" s="16"/>
      <c r="BN368" s="16"/>
      <c r="BO368" s="16"/>
      <c r="BP368" s="16"/>
      <c r="BQ368" s="16"/>
      <c r="BR368" s="16"/>
      <c r="BS368" s="16"/>
      <c r="BT368" s="16"/>
      <c r="BU368" s="16"/>
      <c r="BV368" s="16"/>
      <c r="BW368" s="16"/>
      <c r="BX368" s="16"/>
      <c r="BY368" s="16"/>
      <c r="BZ368" s="16"/>
      <c r="CA368" s="16"/>
      <c r="CB368" s="16"/>
      <c r="CC368" s="16"/>
      <c r="CD368" s="16"/>
      <c r="CE368" s="16"/>
      <c r="CF368" s="16"/>
      <c r="CG368" s="16"/>
      <c r="CH368" s="16"/>
      <c r="CI368" s="16"/>
      <c r="CJ368" s="16"/>
      <c r="CK368" s="16"/>
      <c r="CL368" s="16"/>
      <c r="CM368" s="16"/>
      <c r="CN368" s="16"/>
      <c r="CO368" s="16"/>
      <c r="CP368" s="16"/>
      <c r="CQ368" s="16"/>
      <c r="CR368" s="16"/>
      <c r="CS368" s="16"/>
      <c r="CT368" s="16"/>
      <c r="CU368" s="16"/>
      <c r="CV368" s="16"/>
      <c r="CW368" s="16"/>
      <c r="CX368" s="16"/>
      <c r="CY368" s="16"/>
      <c r="CZ368" s="16"/>
      <c r="DA368" s="16"/>
      <c r="DB368" s="16"/>
      <c r="DC368" s="16"/>
      <c r="DD368" s="16"/>
      <c r="DE368" s="16"/>
      <c r="DF368" s="16"/>
      <c r="DG368" s="16"/>
      <c r="DH368" s="16"/>
      <c r="DI368" s="16"/>
      <c r="DJ368" s="16"/>
      <c r="DK368" s="16"/>
      <c r="DL368" s="16"/>
      <c r="DM368" s="16"/>
      <c r="DN368" s="16"/>
      <c r="DO368" s="16"/>
      <c r="DP368" s="16"/>
      <c r="DQ368" s="16"/>
      <c r="DR368" s="16"/>
      <c r="DS368" s="16"/>
      <c r="DT368" s="16"/>
      <c r="DU368" s="16"/>
      <c r="DV368" s="16"/>
      <c r="DW368" s="16"/>
      <c r="DX368" s="16"/>
      <c r="DY368" s="16"/>
      <c r="DZ368" s="16"/>
      <c r="EA368" s="16"/>
      <c r="EB368" s="16"/>
      <c r="EC368" s="16"/>
      <c r="ED368" s="16"/>
      <c r="EE368" s="16"/>
      <c r="EF368" s="16"/>
      <c r="EG368" s="16"/>
      <c r="EH368" s="16"/>
      <c r="EI368" s="16"/>
      <c r="EJ368" s="16"/>
      <c r="EK368" s="16"/>
      <c r="EL368" s="16"/>
      <c r="EM368" s="16"/>
      <c r="EN368" s="16"/>
      <c r="EO368" s="16"/>
      <c r="EP368" s="16"/>
      <c r="EQ368" s="16"/>
      <c r="ER368" s="16"/>
      <c r="ES368" s="16"/>
      <c r="ET368" s="16"/>
      <c r="EU368" s="16"/>
      <c r="EV368" s="16"/>
      <c r="EW368" s="16"/>
      <c r="EX368" s="16"/>
      <c r="EY368" s="16"/>
    </row>
    <row r="369" spans="1:155" ht="24.75" customHeight="1" x14ac:dyDescent="0.3">
      <c r="A369" s="549"/>
      <c r="B369" s="538"/>
      <c r="C369" s="537"/>
      <c r="D369" s="537"/>
      <c r="E369" s="548"/>
      <c r="F369" s="16"/>
      <c r="G369" s="548"/>
      <c r="H369" s="16"/>
      <c r="I369" s="16"/>
      <c r="J369" s="157"/>
      <c r="K369" s="157"/>
      <c r="L369" s="16"/>
      <c r="M369" s="16"/>
      <c r="N369" s="16"/>
      <c r="O369" s="549"/>
      <c r="P369" s="16"/>
      <c r="Q369" s="16"/>
      <c r="R369" s="16"/>
      <c r="S369" s="157"/>
      <c r="T369" s="157"/>
      <c r="U369" s="157"/>
      <c r="V369" s="157"/>
      <c r="W369" s="16"/>
      <c r="X369" s="16"/>
      <c r="Y369" s="16"/>
      <c r="Z369" s="16"/>
      <c r="AA369" s="604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6"/>
      <c r="BP369" s="16"/>
      <c r="BQ369" s="16"/>
      <c r="BR369" s="16"/>
      <c r="BS369" s="16"/>
      <c r="BT369" s="16"/>
      <c r="BU369" s="16"/>
      <c r="BV369" s="16"/>
      <c r="BW369" s="16"/>
      <c r="BX369" s="16"/>
      <c r="BY369" s="16"/>
      <c r="BZ369" s="16"/>
      <c r="CA369" s="16"/>
      <c r="CB369" s="16"/>
      <c r="CC369" s="16"/>
      <c r="CD369" s="16"/>
      <c r="CE369" s="16"/>
      <c r="CF369" s="16"/>
      <c r="CG369" s="16"/>
      <c r="CH369" s="16"/>
      <c r="CI369" s="16"/>
      <c r="CJ369" s="16"/>
      <c r="CK369" s="16"/>
      <c r="CL369" s="16"/>
      <c r="CM369" s="16"/>
      <c r="CN369" s="16"/>
      <c r="CO369" s="16"/>
      <c r="CP369" s="16"/>
      <c r="CQ369" s="16"/>
      <c r="CR369" s="16"/>
      <c r="CS369" s="16"/>
      <c r="CT369" s="16"/>
      <c r="CU369" s="16"/>
      <c r="CV369" s="16"/>
      <c r="CW369" s="16"/>
      <c r="CX369" s="16"/>
      <c r="CY369" s="16"/>
      <c r="CZ369" s="16"/>
      <c r="DA369" s="16"/>
      <c r="DB369" s="16"/>
      <c r="DC369" s="16"/>
      <c r="DD369" s="16"/>
      <c r="DE369" s="16"/>
      <c r="DF369" s="16"/>
      <c r="DG369" s="16"/>
      <c r="DH369" s="16"/>
      <c r="DI369" s="16"/>
      <c r="DJ369" s="16"/>
      <c r="DK369" s="16"/>
      <c r="DL369" s="16"/>
      <c r="DM369" s="16"/>
      <c r="DN369" s="16"/>
      <c r="DO369" s="16"/>
      <c r="DP369" s="16"/>
      <c r="DQ369" s="16"/>
      <c r="DR369" s="16"/>
      <c r="DS369" s="16"/>
      <c r="DT369" s="16"/>
      <c r="DU369" s="16"/>
      <c r="DV369" s="16"/>
      <c r="DW369" s="16"/>
      <c r="DX369" s="16"/>
      <c r="DY369" s="16"/>
      <c r="DZ369" s="16"/>
      <c r="EA369" s="16"/>
      <c r="EB369" s="16"/>
      <c r="EC369" s="16"/>
      <c r="ED369" s="16"/>
      <c r="EE369" s="16"/>
      <c r="EF369" s="16"/>
      <c r="EG369" s="16"/>
      <c r="EH369" s="16"/>
      <c r="EI369" s="16"/>
      <c r="EJ369" s="16"/>
      <c r="EK369" s="16"/>
      <c r="EL369" s="16"/>
      <c r="EM369" s="16"/>
      <c r="EN369" s="16"/>
      <c r="EO369" s="16"/>
      <c r="EP369" s="16"/>
      <c r="EQ369" s="16"/>
      <c r="ER369" s="16"/>
      <c r="ES369" s="16"/>
      <c r="ET369" s="16"/>
      <c r="EU369" s="16"/>
      <c r="EV369" s="16"/>
      <c r="EW369" s="16"/>
      <c r="EX369" s="16"/>
      <c r="EY369" s="16"/>
    </row>
    <row r="370" spans="1:155" ht="24.75" customHeight="1" x14ac:dyDescent="0.3">
      <c r="A370" s="538"/>
      <c r="B370" s="538"/>
      <c r="C370" s="537"/>
      <c r="D370" s="537"/>
      <c r="E370" s="548"/>
      <c r="F370" s="548"/>
      <c r="G370" s="548"/>
      <c r="H370" s="16"/>
      <c r="I370" s="16"/>
      <c r="J370" s="157"/>
      <c r="K370" s="157"/>
      <c r="L370" s="16"/>
      <c r="M370" s="16"/>
      <c r="N370" s="16"/>
      <c r="O370" s="538"/>
      <c r="P370" s="16"/>
      <c r="Q370" s="16"/>
      <c r="R370" s="16"/>
      <c r="S370" s="157"/>
      <c r="T370" s="157"/>
      <c r="U370" s="157"/>
      <c r="V370" s="157"/>
      <c r="W370" s="16"/>
      <c r="X370" s="16"/>
      <c r="Y370" s="16"/>
      <c r="Z370" s="16"/>
      <c r="AA370" s="604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6"/>
      <c r="BP370" s="16"/>
      <c r="BQ370" s="16"/>
      <c r="BR370" s="16"/>
      <c r="BS370" s="16"/>
      <c r="BT370" s="16"/>
      <c r="BU370" s="16"/>
      <c r="BV370" s="16"/>
      <c r="BW370" s="16"/>
      <c r="BX370" s="16"/>
      <c r="BY370" s="16"/>
      <c r="BZ370" s="16"/>
      <c r="CA370" s="16"/>
      <c r="CB370" s="16"/>
      <c r="CC370" s="16"/>
      <c r="CD370" s="16"/>
      <c r="CE370" s="16"/>
      <c r="CF370" s="16"/>
      <c r="CG370" s="16"/>
      <c r="CH370" s="16"/>
      <c r="CI370" s="16"/>
      <c r="CJ370" s="16"/>
      <c r="CK370" s="16"/>
      <c r="CL370" s="16"/>
      <c r="CM370" s="16"/>
      <c r="CN370" s="16"/>
      <c r="CO370" s="16"/>
      <c r="CP370" s="16"/>
      <c r="CQ370" s="16"/>
      <c r="CR370" s="16"/>
      <c r="CS370" s="16"/>
      <c r="CT370" s="16"/>
      <c r="CU370" s="16"/>
      <c r="CV370" s="16"/>
      <c r="CW370" s="16"/>
      <c r="CX370" s="16"/>
      <c r="CY370" s="16"/>
      <c r="CZ370" s="16"/>
      <c r="DA370" s="16"/>
      <c r="DB370" s="16"/>
      <c r="DC370" s="16"/>
      <c r="DD370" s="16"/>
      <c r="DE370" s="16"/>
      <c r="DF370" s="16"/>
      <c r="DG370" s="16"/>
      <c r="DH370" s="16"/>
      <c r="DI370" s="16"/>
      <c r="DJ370" s="16"/>
      <c r="DK370" s="16"/>
      <c r="DL370" s="16"/>
      <c r="DM370" s="16"/>
      <c r="DN370" s="16"/>
      <c r="DO370" s="16"/>
      <c r="DP370" s="16"/>
      <c r="DQ370" s="16"/>
      <c r="DR370" s="16"/>
      <c r="DS370" s="16"/>
      <c r="DT370" s="16"/>
      <c r="DU370" s="16"/>
      <c r="DV370" s="16"/>
      <c r="DW370" s="16"/>
      <c r="DX370" s="16"/>
      <c r="DY370" s="16"/>
      <c r="DZ370" s="16"/>
      <c r="EA370" s="16"/>
      <c r="EB370" s="16"/>
      <c r="EC370" s="16"/>
      <c r="ED370" s="16"/>
      <c r="EE370" s="16"/>
      <c r="EF370" s="16"/>
      <c r="EG370" s="16"/>
      <c r="EH370" s="16"/>
      <c r="EI370" s="16"/>
      <c r="EJ370" s="16"/>
      <c r="EK370" s="16"/>
      <c r="EL370" s="16"/>
      <c r="EM370" s="16"/>
      <c r="EN370" s="16"/>
      <c r="EO370" s="16"/>
      <c r="EP370" s="16"/>
      <c r="EQ370" s="16"/>
      <c r="ER370" s="16"/>
      <c r="ES370" s="16"/>
      <c r="ET370" s="16"/>
      <c r="EU370" s="16"/>
      <c r="EV370" s="16"/>
      <c r="EW370" s="16"/>
      <c r="EX370" s="16"/>
      <c r="EY370" s="16"/>
    </row>
    <row r="371" spans="1:155" ht="24.75" customHeight="1" x14ac:dyDescent="0.3">
      <c r="A371" s="538"/>
      <c r="B371" s="538"/>
      <c r="C371" s="537"/>
      <c r="D371" s="537"/>
      <c r="E371" s="548"/>
      <c r="F371" s="548"/>
      <c r="G371" s="538"/>
      <c r="H371" s="16"/>
      <c r="I371" s="16"/>
      <c r="J371" s="157"/>
      <c r="K371" s="157"/>
      <c r="L371" s="16"/>
      <c r="M371" s="16"/>
      <c r="N371" s="16"/>
      <c r="O371" s="538"/>
      <c r="P371" s="16"/>
      <c r="Q371" s="16"/>
      <c r="R371" s="16"/>
      <c r="S371" s="157"/>
      <c r="T371" s="157"/>
      <c r="U371" s="157"/>
      <c r="V371" s="157"/>
      <c r="W371" s="16"/>
      <c r="X371" s="16"/>
      <c r="Y371" s="16"/>
      <c r="Z371" s="16"/>
      <c r="AA371" s="604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6"/>
      <c r="BP371" s="16"/>
      <c r="BQ371" s="16"/>
      <c r="BR371" s="16"/>
      <c r="BS371" s="16"/>
      <c r="BT371" s="16"/>
      <c r="BU371" s="16"/>
      <c r="BV371" s="16"/>
      <c r="BW371" s="16"/>
      <c r="BX371" s="16"/>
      <c r="BY371" s="16"/>
      <c r="BZ371" s="16"/>
      <c r="CA371" s="16"/>
      <c r="CB371" s="16"/>
      <c r="CC371" s="16"/>
      <c r="CD371" s="16"/>
      <c r="CE371" s="16"/>
      <c r="CF371" s="16"/>
      <c r="CG371" s="16"/>
      <c r="CH371" s="16"/>
      <c r="CI371" s="16"/>
      <c r="CJ371" s="16"/>
      <c r="CK371" s="16"/>
      <c r="CL371" s="16"/>
      <c r="CM371" s="16"/>
      <c r="CN371" s="16"/>
      <c r="CO371" s="16"/>
      <c r="CP371" s="16"/>
      <c r="CQ371" s="16"/>
      <c r="CR371" s="16"/>
      <c r="CS371" s="16"/>
      <c r="CT371" s="16"/>
      <c r="CU371" s="16"/>
      <c r="CV371" s="16"/>
      <c r="CW371" s="16"/>
      <c r="CX371" s="16"/>
      <c r="CY371" s="16"/>
      <c r="CZ371" s="16"/>
      <c r="DA371" s="16"/>
      <c r="DB371" s="16"/>
      <c r="DC371" s="16"/>
      <c r="DD371" s="16"/>
      <c r="DE371" s="16"/>
      <c r="DF371" s="16"/>
      <c r="DG371" s="16"/>
      <c r="DH371" s="16"/>
      <c r="DI371" s="16"/>
      <c r="DJ371" s="16"/>
      <c r="DK371" s="16"/>
      <c r="DL371" s="16"/>
      <c r="DM371" s="16"/>
      <c r="DN371" s="16"/>
      <c r="DO371" s="16"/>
      <c r="DP371" s="16"/>
      <c r="DQ371" s="16"/>
      <c r="DR371" s="16"/>
      <c r="DS371" s="16"/>
      <c r="DT371" s="16"/>
      <c r="DU371" s="16"/>
      <c r="DV371" s="16"/>
      <c r="DW371" s="16"/>
      <c r="DX371" s="16"/>
      <c r="DY371" s="16"/>
      <c r="DZ371" s="16"/>
      <c r="EA371" s="16"/>
      <c r="EB371" s="16"/>
      <c r="EC371" s="16"/>
      <c r="ED371" s="16"/>
      <c r="EE371" s="16"/>
      <c r="EF371" s="16"/>
      <c r="EG371" s="16"/>
      <c r="EH371" s="16"/>
      <c r="EI371" s="16"/>
      <c r="EJ371" s="16"/>
      <c r="EK371" s="16"/>
      <c r="EL371" s="16"/>
      <c r="EM371" s="16"/>
      <c r="EN371" s="16"/>
      <c r="EO371" s="16"/>
      <c r="EP371" s="16"/>
      <c r="EQ371" s="16"/>
      <c r="ER371" s="16"/>
      <c r="ES371" s="16"/>
      <c r="ET371" s="16"/>
      <c r="EU371" s="16"/>
      <c r="EV371" s="16"/>
      <c r="EW371" s="16"/>
      <c r="EX371" s="16"/>
      <c r="EY371" s="16"/>
    </row>
    <row r="372" spans="1:155" ht="24.75" customHeight="1" x14ac:dyDescent="0.3">
      <c r="A372" s="538"/>
      <c r="B372" s="538"/>
      <c r="C372" s="537"/>
      <c r="D372" s="537"/>
      <c r="E372" s="538"/>
      <c r="F372" s="538"/>
      <c r="G372" s="538"/>
      <c r="H372" s="16"/>
      <c r="I372" s="16"/>
      <c r="J372" s="157"/>
      <c r="K372" s="157"/>
      <c r="L372" s="16"/>
      <c r="M372" s="16"/>
      <c r="N372" s="16"/>
      <c r="O372" s="538"/>
      <c r="P372" s="16"/>
      <c r="Q372" s="16"/>
      <c r="R372" s="16"/>
      <c r="S372" s="157"/>
      <c r="T372" s="157"/>
      <c r="U372" s="157"/>
      <c r="V372" s="157"/>
      <c r="W372" s="16"/>
      <c r="X372" s="16"/>
      <c r="Y372" s="16"/>
      <c r="Z372" s="16"/>
      <c r="AA372" s="604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6"/>
      <c r="BP372" s="16"/>
      <c r="BQ372" s="16"/>
      <c r="BR372" s="16"/>
      <c r="BS372" s="16"/>
      <c r="BT372" s="16"/>
      <c r="BU372" s="16"/>
      <c r="BV372" s="16"/>
      <c r="BW372" s="16"/>
      <c r="BX372" s="16"/>
      <c r="BY372" s="16"/>
      <c r="BZ372" s="16"/>
      <c r="CA372" s="16"/>
      <c r="CB372" s="16"/>
      <c r="CC372" s="16"/>
      <c r="CD372" s="16"/>
      <c r="CE372" s="16"/>
      <c r="CF372" s="16"/>
      <c r="CG372" s="16"/>
      <c r="CH372" s="16"/>
      <c r="CI372" s="16"/>
      <c r="CJ372" s="16"/>
      <c r="CK372" s="16"/>
      <c r="CL372" s="16"/>
      <c r="CM372" s="16"/>
      <c r="CN372" s="16"/>
      <c r="CO372" s="16"/>
      <c r="CP372" s="16"/>
      <c r="CQ372" s="16"/>
      <c r="CR372" s="16"/>
      <c r="CS372" s="16"/>
      <c r="CT372" s="16"/>
      <c r="CU372" s="16"/>
      <c r="CV372" s="16"/>
      <c r="CW372" s="16"/>
      <c r="CX372" s="16"/>
      <c r="CY372" s="16"/>
      <c r="CZ372" s="16"/>
      <c r="DA372" s="16"/>
      <c r="DB372" s="16"/>
      <c r="DC372" s="16"/>
      <c r="DD372" s="16"/>
      <c r="DE372" s="16"/>
      <c r="DF372" s="16"/>
      <c r="DG372" s="16"/>
      <c r="DH372" s="16"/>
      <c r="DI372" s="16"/>
      <c r="DJ372" s="16"/>
      <c r="DK372" s="16"/>
      <c r="DL372" s="16"/>
      <c r="DM372" s="16"/>
      <c r="DN372" s="16"/>
      <c r="DO372" s="16"/>
      <c r="DP372" s="16"/>
      <c r="DQ372" s="16"/>
      <c r="DR372" s="16"/>
      <c r="DS372" s="16"/>
      <c r="DT372" s="16"/>
      <c r="DU372" s="16"/>
      <c r="DV372" s="16"/>
      <c r="DW372" s="16"/>
      <c r="DX372" s="16"/>
      <c r="DY372" s="16"/>
      <c r="DZ372" s="16"/>
      <c r="EA372" s="16"/>
      <c r="EB372" s="16"/>
      <c r="EC372" s="16"/>
      <c r="ED372" s="16"/>
      <c r="EE372" s="16"/>
      <c r="EF372" s="16"/>
      <c r="EG372" s="16"/>
      <c r="EH372" s="16"/>
      <c r="EI372" s="16"/>
      <c r="EJ372" s="16"/>
      <c r="EK372" s="16"/>
      <c r="EL372" s="16"/>
      <c r="EM372" s="16"/>
      <c r="EN372" s="16"/>
      <c r="EO372" s="16"/>
      <c r="EP372" s="16"/>
      <c r="EQ372" s="16"/>
      <c r="ER372" s="16"/>
      <c r="ES372" s="16"/>
      <c r="ET372" s="16"/>
      <c r="EU372" s="16"/>
      <c r="EV372" s="16"/>
      <c r="EW372" s="16"/>
      <c r="EX372" s="16"/>
      <c r="EY372" s="16"/>
    </row>
    <row r="373" spans="1:155" ht="24.75" customHeight="1" x14ac:dyDescent="0.3">
      <c r="A373" s="542"/>
      <c r="B373" s="538"/>
      <c r="C373" s="537"/>
      <c r="D373" s="537"/>
      <c r="E373" s="538"/>
      <c r="F373" s="16"/>
      <c r="G373" s="548"/>
      <c r="H373" s="16"/>
      <c r="I373" s="16"/>
      <c r="J373" s="157"/>
      <c r="K373" s="157"/>
      <c r="L373" s="16"/>
      <c r="M373" s="16"/>
      <c r="N373" s="16"/>
      <c r="O373" s="542"/>
      <c r="P373" s="16"/>
      <c r="Q373" s="16"/>
      <c r="R373" s="16"/>
      <c r="S373" s="157"/>
      <c r="T373" s="157"/>
      <c r="U373" s="157"/>
      <c r="V373" s="157"/>
      <c r="W373" s="16"/>
      <c r="X373" s="16"/>
      <c r="Y373" s="16"/>
      <c r="Z373" s="16"/>
      <c r="AA373" s="604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6"/>
      <c r="BP373" s="16"/>
      <c r="BQ373" s="16"/>
      <c r="BR373" s="16"/>
      <c r="BS373" s="16"/>
      <c r="BT373" s="16"/>
      <c r="BU373" s="16"/>
      <c r="BV373" s="16"/>
      <c r="BW373" s="16"/>
      <c r="BX373" s="16"/>
      <c r="BY373" s="16"/>
      <c r="BZ373" s="16"/>
      <c r="CA373" s="16"/>
      <c r="CB373" s="16"/>
      <c r="CC373" s="16"/>
      <c r="CD373" s="16"/>
      <c r="CE373" s="16"/>
      <c r="CF373" s="16"/>
      <c r="CG373" s="16"/>
      <c r="CH373" s="16"/>
      <c r="CI373" s="16"/>
      <c r="CJ373" s="16"/>
      <c r="CK373" s="16"/>
      <c r="CL373" s="16"/>
      <c r="CM373" s="16"/>
      <c r="CN373" s="16"/>
      <c r="CO373" s="16"/>
      <c r="CP373" s="16"/>
      <c r="CQ373" s="16"/>
      <c r="CR373" s="16"/>
      <c r="CS373" s="16"/>
      <c r="CT373" s="16"/>
      <c r="CU373" s="16"/>
      <c r="CV373" s="16"/>
      <c r="CW373" s="16"/>
      <c r="CX373" s="16"/>
      <c r="CY373" s="16"/>
      <c r="CZ373" s="16"/>
      <c r="DA373" s="16"/>
      <c r="DB373" s="16"/>
      <c r="DC373" s="16"/>
      <c r="DD373" s="16"/>
      <c r="DE373" s="16"/>
      <c r="DF373" s="16"/>
      <c r="DG373" s="16"/>
      <c r="DH373" s="16"/>
      <c r="DI373" s="16"/>
      <c r="DJ373" s="16"/>
      <c r="DK373" s="16"/>
      <c r="DL373" s="16"/>
      <c r="DM373" s="16"/>
      <c r="DN373" s="16"/>
      <c r="DO373" s="16"/>
      <c r="DP373" s="16"/>
      <c r="DQ373" s="16"/>
      <c r="DR373" s="16"/>
      <c r="DS373" s="16"/>
      <c r="DT373" s="16"/>
      <c r="DU373" s="16"/>
      <c r="DV373" s="16"/>
      <c r="DW373" s="16"/>
      <c r="DX373" s="16"/>
      <c r="DY373" s="16"/>
      <c r="DZ373" s="16"/>
      <c r="EA373" s="16"/>
      <c r="EB373" s="16"/>
      <c r="EC373" s="16"/>
      <c r="ED373" s="16"/>
      <c r="EE373" s="16"/>
      <c r="EF373" s="16"/>
      <c r="EG373" s="16"/>
      <c r="EH373" s="16"/>
      <c r="EI373" s="16"/>
      <c r="EJ373" s="16"/>
      <c r="EK373" s="16"/>
      <c r="EL373" s="16"/>
      <c r="EM373" s="16"/>
      <c r="EN373" s="16"/>
      <c r="EO373" s="16"/>
      <c r="EP373" s="16"/>
      <c r="EQ373" s="16"/>
      <c r="ER373" s="16"/>
      <c r="ES373" s="16"/>
      <c r="ET373" s="16"/>
      <c r="EU373" s="16"/>
      <c r="EV373" s="16"/>
      <c r="EW373" s="16"/>
      <c r="EX373" s="16"/>
      <c r="EY373" s="16"/>
    </row>
    <row r="374" spans="1:155" ht="24.75" customHeight="1" x14ac:dyDescent="0.3">
      <c r="A374" s="542"/>
      <c r="B374" s="542"/>
      <c r="C374" s="539"/>
      <c r="D374" s="539"/>
      <c r="E374" s="546"/>
      <c r="F374" s="16"/>
      <c r="G374" s="548"/>
      <c r="H374" s="16"/>
      <c r="I374" s="16"/>
      <c r="J374" s="157"/>
      <c r="K374" s="157"/>
      <c r="L374" s="16"/>
      <c r="M374" s="16"/>
      <c r="N374" s="16"/>
      <c r="O374" s="542"/>
      <c r="P374" s="16"/>
      <c r="Q374" s="16"/>
      <c r="R374" s="16"/>
      <c r="S374" s="157"/>
      <c r="T374" s="157"/>
      <c r="U374" s="157"/>
      <c r="V374" s="157"/>
      <c r="W374" s="16"/>
      <c r="X374" s="16"/>
      <c r="Y374" s="16"/>
      <c r="Z374" s="16"/>
      <c r="AA374" s="604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6"/>
      <c r="BP374" s="16"/>
      <c r="BQ374" s="16"/>
      <c r="BR374" s="16"/>
      <c r="BS374" s="16"/>
      <c r="BT374" s="16"/>
      <c r="BU374" s="16"/>
      <c r="BV374" s="16"/>
      <c r="BW374" s="16"/>
      <c r="BX374" s="16"/>
      <c r="BY374" s="16"/>
      <c r="BZ374" s="16"/>
      <c r="CA374" s="16"/>
      <c r="CB374" s="16"/>
      <c r="CC374" s="16"/>
      <c r="CD374" s="16"/>
      <c r="CE374" s="16"/>
      <c r="CF374" s="16"/>
      <c r="CG374" s="16"/>
      <c r="CH374" s="16"/>
      <c r="CI374" s="16"/>
      <c r="CJ374" s="16"/>
      <c r="CK374" s="16"/>
      <c r="CL374" s="16"/>
      <c r="CM374" s="16"/>
      <c r="CN374" s="16"/>
      <c r="CO374" s="16"/>
      <c r="CP374" s="16"/>
      <c r="CQ374" s="16"/>
      <c r="CR374" s="16"/>
      <c r="CS374" s="16"/>
      <c r="CT374" s="16"/>
      <c r="CU374" s="16"/>
      <c r="CV374" s="16"/>
      <c r="CW374" s="16"/>
      <c r="CX374" s="16"/>
      <c r="CY374" s="16"/>
      <c r="CZ374" s="16"/>
      <c r="DA374" s="16"/>
      <c r="DB374" s="16"/>
      <c r="DC374" s="16"/>
      <c r="DD374" s="16"/>
      <c r="DE374" s="16"/>
      <c r="DF374" s="16"/>
      <c r="DG374" s="16"/>
      <c r="DH374" s="16"/>
      <c r="DI374" s="16"/>
      <c r="DJ374" s="16"/>
      <c r="DK374" s="16"/>
      <c r="DL374" s="16"/>
      <c r="DM374" s="16"/>
      <c r="DN374" s="16"/>
      <c r="DO374" s="16"/>
      <c r="DP374" s="16"/>
      <c r="DQ374" s="16"/>
      <c r="DR374" s="16"/>
      <c r="DS374" s="16"/>
      <c r="DT374" s="16"/>
      <c r="DU374" s="16"/>
      <c r="DV374" s="16"/>
      <c r="DW374" s="16"/>
      <c r="DX374" s="16"/>
      <c r="DY374" s="16"/>
      <c r="DZ374" s="16"/>
      <c r="EA374" s="16"/>
      <c r="EB374" s="16"/>
      <c r="EC374" s="16"/>
      <c r="ED374" s="16"/>
      <c r="EE374" s="16"/>
      <c r="EF374" s="16"/>
      <c r="EG374" s="16"/>
      <c r="EH374" s="16"/>
      <c r="EI374" s="16"/>
      <c r="EJ374" s="16"/>
      <c r="EK374" s="16"/>
      <c r="EL374" s="16"/>
      <c r="EM374" s="16"/>
      <c r="EN374" s="16"/>
      <c r="EO374" s="16"/>
      <c r="EP374" s="16"/>
      <c r="EQ374" s="16"/>
      <c r="ER374" s="16"/>
      <c r="ES374" s="16"/>
      <c r="ET374" s="16"/>
      <c r="EU374" s="16"/>
      <c r="EV374" s="16"/>
      <c r="EW374" s="16"/>
      <c r="EX374" s="16"/>
      <c r="EY374" s="16"/>
    </row>
    <row r="375" spans="1:155" ht="24.75" customHeight="1" x14ac:dyDescent="0.3">
      <c r="A375" s="538"/>
      <c r="B375" s="542"/>
      <c r="C375" s="539"/>
      <c r="D375" s="539"/>
      <c r="E375" s="546"/>
      <c r="F375" s="542"/>
      <c r="G375" s="548"/>
      <c r="H375" s="16"/>
      <c r="I375" s="16"/>
      <c r="J375" s="157"/>
      <c r="K375" s="157"/>
      <c r="L375" s="16"/>
      <c r="M375" s="16"/>
      <c r="N375" s="16"/>
      <c r="O375" s="538"/>
      <c r="P375" s="16"/>
      <c r="Q375" s="16"/>
      <c r="R375" s="16"/>
      <c r="S375" s="157"/>
      <c r="T375" s="157"/>
      <c r="U375" s="157"/>
      <c r="V375" s="157"/>
      <c r="W375" s="16"/>
      <c r="X375" s="16"/>
      <c r="Y375" s="16"/>
      <c r="Z375" s="16"/>
      <c r="AA375" s="604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6"/>
      <c r="BP375" s="16"/>
      <c r="BQ375" s="16"/>
      <c r="BR375" s="16"/>
      <c r="BS375" s="16"/>
      <c r="BT375" s="16"/>
      <c r="BU375" s="16"/>
      <c r="BV375" s="16"/>
      <c r="BW375" s="16"/>
      <c r="BX375" s="16"/>
      <c r="BY375" s="16"/>
      <c r="BZ375" s="16"/>
      <c r="CA375" s="16"/>
      <c r="CB375" s="16"/>
      <c r="CC375" s="16"/>
      <c r="CD375" s="16"/>
      <c r="CE375" s="16"/>
      <c r="CF375" s="16"/>
      <c r="CG375" s="16"/>
      <c r="CH375" s="16"/>
      <c r="CI375" s="16"/>
      <c r="CJ375" s="16"/>
      <c r="CK375" s="16"/>
      <c r="CL375" s="16"/>
      <c r="CM375" s="16"/>
      <c r="CN375" s="16"/>
      <c r="CO375" s="16"/>
      <c r="CP375" s="16"/>
      <c r="CQ375" s="16"/>
      <c r="CR375" s="16"/>
      <c r="CS375" s="16"/>
      <c r="CT375" s="16"/>
      <c r="CU375" s="16"/>
      <c r="CV375" s="16"/>
      <c r="CW375" s="16"/>
      <c r="CX375" s="16"/>
      <c r="CY375" s="16"/>
      <c r="CZ375" s="16"/>
      <c r="DA375" s="16"/>
      <c r="DB375" s="16"/>
      <c r="DC375" s="16"/>
      <c r="DD375" s="16"/>
      <c r="DE375" s="16"/>
      <c r="DF375" s="16"/>
      <c r="DG375" s="16"/>
      <c r="DH375" s="16"/>
      <c r="DI375" s="16"/>
      <c r="DJ375" s="16"/>
      <c r="DK375" s="16"/>
      <c r="DL375" s="16"/>
      <c r="DM375" s="16"/>
      <c r="DN375" s="16"/>
      <c r="DO375" s="16"/>
      <c r="DP375" s="16"/>
      <c r="DQ375" s="16"/>
      <c r="DR375" s="16"/>
      <c r="DS375" s="16"/>
      <c r="DT375" s="16"/>
      <c r="DU375" s="16"/>
      <c r="DV375" s="16"/>
      <c r="DW375" s="16"/>
      <c r="DX375" s="16"/>
      <c r="DY375" s="16"/>
      <c r="DZ375" s="16"/>
      <c r="EA375" s="16"/>
      <c r="EB375" s="16"/>
      <c r="EC375" s="16"/>
      <c r="ED375" s="16"/>
      <c r="EE375" s="16"/>
      <c r="EF375" s="16"/>
      <c r="EG375" s="16"/>
      <c r="EH375" s="16"/>
      <c r="EI375" s="16"/>
      <c r="EJ375" s="16"/>
      <c r="EK375" s="16"/>
      <c r="EL375" s="16"/>
      <c r="EM375" s="16"/>
      <c r="EN375" s="16"/>
      <c r="EO375" s="16"/>
      <c r="EP375" s="16"/>
      <c r="EQ375" s="16"/>
      <c r="ER375" s="16"/>
      <c r="ES375" s="16"/>
      <c r="ET375" s="16"/>
      <c r="EU375" s="16"/>
      <c r="EV375" s="16"/>
      <c r="EW375" s="16"/>
      <c r="EX375" s="16"/>
      <c r="EY375" s="16"/>
    </row>
    <row r="376" spans="1:155" ht="24.75" customHeight="1" x14ac:dyDescent="0.3">
      <c r="A376" s="538"/>
      <c r="B376" s="542"/>
      <c r="C376" s="539"/>
      <c r="D376" s="539"/>
      <c r="E376" s="546"/>
      <c r="F376" s="542"/>
      <c r="G376" s="548"/>
      <c r="H376" s="16"/>
      <c r="I376" s="16"/>
      <c r="J376" s="157"/>
      <c r="K376" s="157"/>
      <c r="L376" s="16"/>
      <c r="M376" s="16"/>
      <c r="N376" s="16"/>
      <c r="O376" s="538"/>
      <c r="P376" s="16"/>
      <c r="Q376" s="16"/>
      <c r="R376" s="16"/>
      <c r="S376" s="157"/>
      <c r="T376" s="157"/>
      <c r="U376" s="157"/>
      <c r="V376" s="157"/>
      <c r="W376" s="16"/>
      <c r="X376" s="16"/>
      <c r="Y376" s="16"/>
      <c r="Z376" s="16"/>
      <c r="AA376" s="604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6"/>
      <c r="BP376" s="16"/>
      <c r="BQ376" s="16"/>
      <c r="BR376" s="16"/>
      <c r="BS376" s="16"/>
      <c r="BT376" s="16"/>
      <c r="BU376" s="16"/>
      <c r="BV376" s="16"/>
      <c r="BW376" s="16"/>
      <c r="BX376" s="16"/>
      <c r="BY376" s="16"/>
      <c r="BZ376" s="16"/>
      <c r="CA376" s="16"/>
      <c r="CB376" s="16"/>
      <c r="CC376" s="16"/>
      <c r="CD376" s="16"/>
      <c r="CE376" s="16"/>
      <c r="CF376" s="16"/>
      <c r="CG376" s="16"/>
      <c r="CH376" s="16"/>
      <c r="CI376" s="16"/>
      <c r="CJ376" s="16"/>
      <c r="CK376" s="16"/>
      <c r="CL376" s="16"/>
      <c r="CM376" s="16"/>
      <c r="CN376" s="16"/>
      <c r="CO376" s="16"/>
      <c r="CP376" s="16"/>
      <c r="CQ376" s="16"/>
      <c r="CR376" s="16"/>
      <c r="CS376" s="16"/>
      <c r="CT376" s="16"/>
      <c r="CU376" s="16"/>
      <c r="CV376" s="16"/>
      <c r="CW376" s="16"/>
      <c r="CX376" s="16"/>
      <c r="CY376" s="16"/>
      <c r="CZ376" s="16"/>
      <c r="DA376" s="16"/>
      <c r="DB376" s="16"/>
      <c r="DC376" s="16"/>
      <c r="DD376" s="16"/>
      <c r="DE376" s="16"/>
      <c r="DF376" s="16"/>
      <c r="DG376" s="16"/>
      <c r="DH376" s="16"/>
      <c r="DI376" s="16"/>
      <c r="DJ376" s="16"/>
      <c r="DK376" s="16"/>
      <c r="DL376" s="16"/>
      <c r="DM376" s="16"/>
      <c r="DN376" s="16"/>
      <c r="DO376" s="16"/>
      <c r="DP376" s="16"/>
      <c r="DQ376" s="16"/>
      <c r="DR376" s="16"/>
      <c r="DS376" s="16"/>
      <c r="DT376" s="16"/>
      <c r="DU376" s="16"/>
      <c r="DV376" s="16"/>
      <c r="DW376" s="16"/>
      <c r="DX376" s="16"/>
      <c r="DY376" s="16"/>
      <c r="DZ376" s="16"/>
      <c r="EA376" s="16"/>
      <c r="EB376" s="16"/>
      <c r="EC376" s="16"/>
      <c r="ED376" s="16"/>
      <c r="EE376" s="16"/>
      <c r="EF376" s="16"/>
      <c r="EG376" s="16"/>
      <c r="EH376" s="16"/>
      <c r="EI376" s="16"/>
      <c r="EJ376" s="16"/>
      <c r="EK376" s="16"/>
      <c r="EL376" s="16"/>
      <c r="EM376" s="16"/>
      <c r="EN376" s="16"/>
      <c r="EO376" s="16"/>
      <c r="EP376" s="16"/>
      <c r="EQ376" s="16"/>
      <c r="ER376" s="16"/>
      <c r="ES376" s="16"/>
      <c r="ET376" s="16"/>
      <c r="EU376" s="16"/>
      <c r="EV376" s="16"/>
      <c r="EW376" s="16"/>
      <c r="EX376" s="16"/>
      <c r="EY376" s="16"/>
    </row>
    <row r="377" spans="1:155" ht="24.75" customHeight="1" x14ac:dyDescent="0.3">
      <c r="A377" s="538"/>
      <c r="B377" s="542"/>
      <c r="C377" s="539"/>
      <c r="D377" s="539"/>
      <c r="E377" s="546"/>
      <c r="F377" s="542"/>
      <c r="G377" s="548"/>
      <c r="H377" s="16"/>
      <c r="I377" s="16"/>
      <c r="J377" s="157"/>
      <c r="K377" s="157"/>
      <c r="L377" s="16"/>
      <c r="M377" s="16"/>
      <c r="N377" s="16"/>
      <c r="O377" s="538"/>
      <c r="P377" s="16"/>
      <c r="Q377" s="16"/>
      <c r="R377" s="16"/>
      <c r="S377" s="157"/>
      <c r="T377" s="157"/>
      <c r="U377" s="157"/>
      <c r="V377" s="157"/>
      <c r="W377" s="16"/>
      <c r="X377" s="16"/>
      <c r="Y377" s="16"/>
      <c r="Z377" s="16"/>
      <c r="AA377" s="604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6"/>
      <c r="BP377" s="16"/>
      <c r="BQ377" s="16"/>
      <c r="BR377" s="16"/>
      <c r="BS377" s="16"/>
      <c r="BT377" s="16"/>
      <c r="BU377" s="16"/>
      <c r="BV377" s="16"/>
      <c r="BW377" s="16"/>
      <c r="BX377" s="16"/>
      <c r="BY377" s="16"/>
      <c r="BZ377" s="16"/>
      <c r="CA377" s="16"/>
      <c r="CB377" s="16"/>
      <c r="CC377" s="16"/>
      <c r="CD377" s="16"/>
      <c r="CE377" s="16"/>
      <c r="CF377" s="16"/>
      <c r="CG377" s="16"/>
      <c r="CH377" s="16"/>
      <c r="CI377" s="16"/>
      <c r="CJ377" s="16"/>
      <c r="CK377" s="16"/>
      <c r="CL377" s="16"/>
      <c r="CM377" s="16"/>
      <c r="CN377" s="16"/>
      <c r="CO377" s="16"/>
      <c r="CP377" s="16"/>
      <c r="CQ377" s="16"/>
      <c r="CR377" s="16"/>
      <c r="CS377" s="16"/>
      <c r="CT377" s="16"/>
      <c r="CU377" s="16"/>
      <c r="CV377" s="16"/>
      <c r="CW377" s="16"/>
      <c r="CX377" s="16"/>
      <c r="CY377" s="16"/>
      <c r="CZ377" s="16"/>
      <c r="DA377" s="16"/>
      <c r="DB377" s="16"/>
      <c r="DC377" s="16"/>
      <c r="DD377" s="16"/>
      <c r="DE377" s="16"/>
      <c r="DF377" s="16"/>
      <c r="DG377" s="16"/>
      <c r="DH377" s="16"/>
      <c r="DI377" s="16"/>
      <c r="DJ377" s="16"/>
      <c r="DK377" s="16"/>
      <c r="DL377" s="16"/>
      <c r="DM377" s="16"/>
      <c r="DN377" s="16"/>
      <c r="DO377" s="16"/>
      <c r="DP377" s="16"/>
      <c r="DQ377" s="16"/>
      <c r="DR377" s="16"/>
      <c r="DS377" s="16"/>
      <c r="DT377" s="16"/>
      <c r="DU377" s="16"/>
      <c r="DV377" s="16"/>
      <c r="DW377" s="16"/>
      <c r="DX377" s="16"/>
      <c r="DY377" s="16"/>
      <c r="DZ377" s="16"/>
      <c r="EA377" s="16"/>
      <c r="EB377" s="16"/>
      <c r="EC377" s="16"/>
      <c r="ED377" s="16"/>
      <c r="EE377" s="16"/>
      <c r="EF377" s="16"/>
      <c r="EG377" s="16"/>
      <c r="EH377" s="16"/>
      <c r="EI377" s="16"/>
      <c r="EJ377" s="16"/>
      <c r="EK377" s="16"/>
      <c r="EL377" s="16"/>
      <c r="EM377" s="16"/>
      <c r="EN377" s="16"/>
      <c r="EO377" s="16"/>
      <c r="EP377" s="16"/>
      <c r="EQ377" s="16"/>
      <c r="ER377" s="16"/>
      <c r="ES377" s="16"/>
      <c r="ET377" s="16"/>
      <c r="EU377" s="16"/>
      <c r="EV377" s="16"/>
      <c r="EW377" s="16"/>
      <c r="EX377" s="16"/>
      <c r="EY377" s="16"/>
    </row>
    <row r="378" spans="1:155" ht="24.75" customHeight="1" x14ac:dyDescent="0.3">
      <c r="A378" s="538"/>
      <c r="B378" s="542"/>
      <c r="C378" s="539"/>
      <c r="D378" s="539"/>
      <c r="E378" s="546"/>
      <c r="F378" s="542"/>
      <c r="G378" s="548"/>
      <c r="H378" s="16"/>
      <c r="I378" s="16"/>
      <c r="J378" s="157"/>
      <c r="K378" s="157"/>
      <c r="L378" s="16"/>
      <c r="M378" s="16"/>
      <c r="N378" s="16"/>
      <c r="O378" s="538"/>
      <c r="P378" s="16"/>
      <c r="Q378" s="16"/>
      <c r="R378" s="16"/>
      <c r="S378" s="157"/>
      <c r="T378" s="157"/>
      <c r="U378" s="157"/>
      <c r="V378" s="157"/>
      <c r="W378" s="16"/>
      <c r="X378" s="16"/>
      <c r="Y378" s="16"/>
      <c r="Z378" s="16"/>
      <c r="AA378" s="604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6"/>
      <c r="BP378" s="16"/>
      <c r="BQ378" s="16"/>
      <c r="BR378" s="16"/>
      <c r="BS378" s="16"/>
      <c r="BT378" s="16"/>
      <c r="BU378" s="16"/>
      <c r="BV378" s="16"/>
      <c r="BW378" s="16"/>
      <c r="BX378" s="16"/>
      <c r="BY378" s="16"/>
      <c r="BZ378" s="16"/>
      <c r="CA378" s="16"/>
      <c r="CB378" s="16"/>
      <c r="CC378" s="16"/>
      <c r="CD378" s="16"/>
      <c r="CE378" s="16"/>
      <c r="CF378" s="16"/>
      <c r="CG378" s="16"/>
      <c r="CH378" s="16"/>
      <c r="CI378" s="16"/>
      <c r="CJ378" s="16"/>
      <c r="CK378" s="16"/>
      <c r="CL378" s="16"/>
      <c r="CM378" s="16"/>
      <c r="CN378" s="16"/>
      <c r="CO378" s="16"/>
      <c r="CP378" s="16"/>
      <c r="CQ378" s="16"/>
      <c r="CR378" s="16"/>
      <c r="CS378" s="16"/>
      <c r="CT378" s="16"/>
      <c r="CU378" s="16"/>
      <c r="CV378" s="16"/>
      <c r="CW378" s="16"/>
      <c r="CX378" s="16"/>
      <c r="CY378" s="16"/>
      <c r="CZ378" s="16"/>
      <c r="DA378" s="16"/>
      <c r="DB378" s="16"/>
      <c r="DC378" s="16"/>
      <c r="DD378" s="16"/>
      <c r="DE378" s="16"/>
      <c r="DF378" s="16"/>
      <c r="DG378" s="16"/>
      <c r="DH378" s="16"/>
      <c r="DI378" s="16"/>
      <c r="DJ378" s="16"/>
      <c r="DK378" s="16"/>
      <c r="DL378" s="16"/>
      <c r="DM378" s="16"/>
      <c r="DN378" s="16"/>
      <c r="DO378" s="16"/>
      <c r="DP378" s="16"/>
      <c r="DQ378" s="16"/>
      <c r="DR378" s="16"/>
      <c r="DS378" s="16"/>
      <c r="DT378" s="16"/>
      <c r="DU378" s="16"/>
      <c r="DV378" s="16"/>
      <c r="DW378" s="16"/>
      <c r="DX378" s="16"/>
      <c r="DY378" s="16"/>
      <c r="DZ378" s="16"/>
      <c r="EA378" s="16"/>
      <c r="EB378" s="16"/>
      <c r="EC378" s="16"/>
      <c r="ED378" s="16"/>
      <c r="EE378" s="16"/>
      <c r="EF378" s="16"/>
      <c r="EG378" s="16"/>
      <c r="EH378" s="16"/>
      <c r="EI378" s="16"/>
      <c r="EJ378" s="16"/>
      <c r="EK378" s="16"/>
      <c r="EL378" s="16"/>
      <c r="EM378" s="16"/>
      <c r="EN378" s="16"/>
      <c r="EO378" s="16"/>
      <c r="EP378" s="16"/>
      <c r="EQ378" s="16"/>
      <c r="ER378" s="16"/>
      <c r="ES378" s="16"/>
      <c r="ET378" s="16"/>
      <c r="EU378" s="16"/>
      <c r="EV378" s="16"/>
      <c r="EW378" s="16"/>
      <c r="EX378" s="16"/>
      <c r="EY378" s="16"/>
    </row>
    <row r="379" spans="1:155" ht="24.75" customHeight="1" x14ac:dyDescent="0.3">
      <c r="A379" s="538"/>
      <c r="B379" s="542"/>
      <c r="C379" s="539"/>
      <c r="D379" s="539"/>
      <c r="E379" s="546"/>
      <c r="F379" s="542"/>
      <c r="G379" s="548"/>
      <c r="H379" s="16"/>
      <c r="I379" s="16"/>
      <c r="J379" s="157"/>
      <c r="K379" s="157"/>
      <c r="L379" s="16"/>
      <c r="M379" s="16"/>
      <c r="N379" s="16"/>
      <c r="O379" s="538"/>
      <c r="P379" s="16"/>
      <c r="Q379" s="16"/>
      <c r="R379" s="16"/>
      <c r="S379" s="157"/>
      <c r="T379" s="157"/>
      <c r="U379" s="157"/>
      <c r="V379" s="157"/>
      <c r="W379" s="16"/>
      <c r="X379" s="16"/>
      <c r="Y379" s="16"/>
      <c r="Z379" s="16"/>
      <c r="AA379" s="604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  <c r="BM379" s="16"/>
      <c r="BN379" s="16"/>
      <c r="BO379" s="16"/>
      <c r="BP379" s="16"/>
      <c r="BQ379" s="16"/>
      <c r="BR379" s="16"/>
      <c r="BS379" s="16"/>
      <c r="BT379" s="16"/>
      <c r="BU379" s="16"/>
      <c r="BV379" s="16"/>
      <c r="BW379" s="16"/>
      <c r="BX379" s="16"/>
      <c r="BY379" s="16"/>
      <c r="BZ379" s="16"/>
      <c r="CA379" s="16"/>
      <c r="CB379" s="16"/>
      <c r="CC379" s="16"/>
      <c r="CD379" s="16"/>
      <c r="CE379" s="16"/>
      <c r="CF379" s="16"/>
      <c r="CG379" s="16"/>
      <c r="CH379" s="16"/>
      <c r="CI379" s="16"/>
      <c r="CJ379" s="16"/>
      <c r="CK379" s="16"/>
      <c r="CL379" s="16"/>
      <c r="CM379" s="16"/>
      <c r="CN379" s="16"/>
      <c r="CO379" s="16"/>
      <c r="CP379" s="16"/>
      <c r="CQ379" s="16"/>
      <c r="CR379" s="16"/>
      <c r="CS379" s="16"/>
      <c r="CT379" s="16"/>
      <c r="CU379" s="16"/>
      <c r="CV379" s="16"/>
      <c r="CW379" s="16"/>
      <c r="CX379" s="16"/>
      <c r="CY379" s="16"/>
      <c r="CZ379" s="16"/>
      <c r="DA379" s="16"/>
      <c r="DB379" s="16"/>
      <c r="DC379" s="16"/>
      <c r="DD379" s="16"/>
      <c r="DE379" s="16"/>
      <c r="DF379" s="16"/>
      <c r="DG379" s="16"/>
      <c r="DH379" s="16"/>
      <c r="DI379" s="16"/>
      <c r="DJ379" s="16"/>
      <c r="DK379" s="16"/>
      <c r="DL379" s="16"/>
      <c r="DM379" s="16"/>
      <c r="DN379" s="16"/>
      <c r="DO379" s="16"/>
      <c r="DP379" s="16"/>
      <c r="DQ379" s="16"/>
      <c r="DR379" s="16"/>
      <c r="DS379" s="16"/>
      <c r="DT379" s="16"/>
      <c r="DU379" s="16"/>
      <c r="DV379" s="16"/>
      <c r="DW379" s="16"/>
      <c r="DX379" s="16"/>
      <c r="DY379" s="16"/>
      <c r="DZ379" s="16"/>
      <c r="EA379" s="16"/>
      <c r="EB379" s="16"/>
      <c r="EC379" s="16"/>
      <c r="ED379" s="16"/>
      <c r="EE379" s="16"/>
      <c r="EF379" s="16"/>
      <c r="EG379" s="16"/>
      <c r="EH379" s="16"/>
      <c r="EI379" s="16"/>
      <c r="EJ379" s="16"/>
      <c r="EK379" s="16"/>
      <c r="EL379" s="16"/>
      <c r="EM379" s="16"/>
      <c r="EN379" s="16"/>
      <c r="EO379" s="16"/>
      <c r="EP379" s="16"/>
      <c r="EQ379" s="16"/>
      <c r="ER379" s="16"/>
      <c r="ES379" s="16"/>
      <c r="ET379" s="16"/>
      <c r="EU379" s="16"/>
      <c r="EV379" s="16"/>
      <c r="EW379" s="16"/>
      <c r="EX379" s="16"/>
      <c r="EY379" s="16"/>
    </row>
    <row r="380" spans="1:155" ht="24.75" customHeight="1" x14ac:dyDescent="0.3">
      <c r="A380" s="538"/>
      <c r="B380" s="542"/>
      <c r="C380" s="539"/>
      <c r="D380" s="539"/>
      <c r="E380" s="546"/>
      <c r="F380" s="542"/>
      <c r="G380" s="548"/>
      <c r="H380" s="16"/>
      <c r="I380" s="16"/>
      <c r="J380" s="157"/>
      <c r="K380" s="157"/>
      <c r="L380" s="16"/>
      <c r="M380" s="16"/>
      <c r="N380" s="16"/>
      <c r="O380" s="538"/>
      <c r="P380" s="16"/>
      <c r="Q380" s="16"/>
      <c r="R380" s="16"/>
      <c r="S380" s="157"/>
      <c r="T380" s="157"/>
      <c r="U380" s="157"/>
      <c r="V380" s="157"/>
      <c r="W380" s="16"/>
      <c r="X380" s="16"/>
      <c r="Y380" s="16"/>
      <c r="Z380" s="16"/>
      <c r="AA380" s="604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6"/>
      <c r="BP380" s="16"/>
      <c r="BQ380" s="16"/>
      <c r="BR380" s="16"/>
      <c r="BS380" s="16"/>
      <c r="BT380" s="16"/>
      <c r="BU380" s="16"/>
      <c r="BV380" s="16"/>
      <c r="BW380" s="16"/>
      <c r="BX380" s="16"/>
      <c r="BY380" s="16"/>
      <c r="BZ380" s="16"/>
      <c r="CA380" s="16"/>
      <c r="CB380" s="16"/>
      <c r="CC380" s="16"/>
      <c r="CD380" s="16"/>
      <c r="CE380" s="16"/>
      <c r="CF380" s="16"/>
      <c r="CG380" s="16"/>
      <c r="CH380" s="16"/>
      <c r="CI380" s="16"/>
      <c r="CJ380" s="16"/>
      <c r="CK380" s="16"/>
      <c r="CL380" s="16"/>
      <c r="CM380" s="16"/>
      <c r="CN380" s="16"/>
      <c r="CO380" s="16"/>
      <c r="CP380" s="16"/>
      <c r="CQ380" s="16"/>
      <c r="CR380" s="16"/>
      <c r="CS380" s="16"/>
      <c r="CT380" s="16"/>
      <c r="CU380" s="16"/>
      <c r="CV380" s="16"/>
      <c r="CW380" s="16"/>
      <c r="CX380" s="16"/>
      <c r="CY380" s="16"/>
      <c r="CZ380" s="16"/>
      <c r="DA380" s="16"/>
      <c r="DB380" s="16"/>
      <c r="DC380" s="16"/>
      <c r="DD380" s="16"/>
      <c r="DE380" s="16"/>
      <c r="DF380" s="16"/>
      <c r="DG380" s="16"/>
      <c r="DH380" s="16"/>
      <c r="DI380" s="16"/>
      <c r="DJ380" s="16"/>
      <c r="DK380" s="16"/>
      <c r="DL380" s="16"/>
      <c r="DM380" s="16"/>
      <c r="DN380" s="16"/>
      <c r="DO380" s="16"/>
      <c r="DP380" s="16"/>
      <c r="DQ380" s="16"/>
      <c r="DR380" s="16"/>
      <c r="DS380" s="16"/>
      <c r="DT380" s="16"/>
      <c r="DU380" s="16"/>
      <c r="DV380" s="16"/>
      <c r="DW380" s="16"/>
      <c r="DX380" s="16"/>
      <c r="DY380" s="16"/>
      <c r="DZ380" s="16"/>
      <c r="EA380" s="16"/>
      <c r="EB380" s="16"/>
      <c r="EC380" s="16"/>
      <c r="ED380" s="16"/>
      <c r="EE380" s="16"/>
      <c r="EF380" s="16"/>
      <c r="EG380" s="16"/>
      <c r="EH380" s="16"/>
      <c r="EI380" s="16"/>
      <c r="EJ380" s="16"/>
      <c r="EK380" s="16"/>
      <c r="EL380" s="16"/>
      <c r="EM380" s="16"/>
      <c r="EN380" s="16"/>
      <c r="EO380" s="16"/>
      <c r="EP380" s="16"/>
      <c r="EQ380" s="16"/>
      <c r="ER380" s="16"/>
      <c r="ES380" s="16"/>
      <c r="ET380" s="16"/>
      <c r="EU380" s="16"/>
      <c r="EV380" s="16"/>
      <c r="EW380" s="16"/>
      <c r="EX380" s="16"/>
      <c r="EY380" s="16"/>
    </row>
    <row r="381" spans="1:155" ht="24.75" customHeight="1" x14ac:dyDescent="0.3">
      <c r="A381" s="538"/>
      <c r="B381" s="542"/>
      <c r="C381" s="539"/>
      <c r="D381" s="539"/>
      <c r="E381" s="546"/>
      <c r="F381" s="542"/>
      <c r="G381" s="548"/>
      <c r="H381" s="16"/>
      <c r="I381" s="16"/>
      <c r="J381" s="157"/>
      <c r="K381" s="157"/>
      <c r="L381" s="16"/>
      <c r="M381" s="16"/>
      <c r="N381" s="16"/>
      <c r="O381" s="538"/>
      <c r="P381" s="16"/>
      <c r="Q381" s="16"/>
      <c r="R381" s="16"/>
      <c r="S381" s="157"/>
      <c r="T381" s="157"/>
      <c r="U381" s="157"/>
      <c r="V381" s="157"/>
      <c r="W381" s="16"/>
      <c r="X381" s="16"/>
      <c r="Y381" s="16"/>
      <c r="Z381" s="16"/>
      <c r="AA381" s="604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6"/>
      <c r="BP381" s="16"/>
      <c r="BQ381" s="16"/>
      <c r="BR381" s="16"/>
      <c r="BS381" s="16"/>
      <c r="BT381" s="16"/>
      <c r="BU381" s="16"/>
      <c r="BV381" s="16"/>
      <c r="BW381" s="16"/>
      <c r="BX381" s="16"/>
      <c r="BY381" s="16"/>
      <c r="BZ381" s="16"/>
      <c r="CA381" s="16"/>
      <c r="CB381" s="16"/>
      <c r="CC381" s="16"/>
      <c r="CD381" s="16"/>
      <c r="CE381" s="16"/>
      <c r="CF381" s="16"/>
      <c r="CG381" s="16"/>
      <c r="CH381" s="16"/>
      <c r="CI381" s="16"/>
      <c r="CJ381" s="16"/>
      <c r="CK381" s="16"/>
      <c r="CL381" s="16"/>
      <c r="CM381" s="16"/>
      <c r="CN381" s="16"/>
      <c r="CO381" s="16"/>
      <c r="CP381" s="16"/>
      <c r="CQ381" s="16"/>
      <c r="CR381" s="16"/>
      <c r="CS381" s="16"/>
      <c r="CT381" s="16"/>
      <c r="CU381" s="16"/>
      <c r="CV381" s="16"/>
      <c r="CW381" s="16"/>
      <c r="CX381" s="16"/>
      <c r="CY381" s="16"/>
      <c r="CZ381" s="16"/>
      <c r="DA381" s="16"/>
      <c r="DB381" s="16"/>
      <c r="DC381" s="16"/>
      <c r="DD381" s="16"/>
      <c r="DE381" s="16"/>
      <c r="DF381" s="16"/>
      <c r="DG381" s="16"/>
      <c r="DH381" s="16"/>
      <c r="DI381" s="16"/>
      <c r="DJ381" s="16"/>
      <c r="DK381" s="16"/>
      <c r="DL381" s="16"/>
      <c r="DM381" s="16"/>
      <c r="DN381" s="16"/>
      <c r="DO381" s="16"/>
      <c r="DP381" s="16"/>
      <c r="DQ381" s="16"/>
      <c r="DR381" s="16"/>
      <c r="DS381" s="16"/>
      <c r="DT381" s="16"/>
      <c r="DU381" s="16"/>
      <c r="DV381" s="16"/>
      <c r="DW381" s="16"/>
      <c r="DX381" s="16"/>
      <c r="DY381" s="16"/>
      <c r="DZ381" s="16"/>
      <c r="EA381" s="16"/>
      <c r="EB381" s="16"/>
      <c r="EC381" s="16"/>
      <c r="ED381" s="16"/>
      <c r="EE381" s="16"/>
      <c r="EF381" s="16"/>
      <c r="EG381" s="16"/>
      <c r="EH381" s="16"/>
      <c r="EI381" s="16"/>
      <c r="EJ381" s="16"/>
      <c r="EK381" s="16"/>
      <c r="EL381" s="16"/>
      <c r="EM381" s="16"/>
      <c r="EN381" s="16"/>
      <c r="EO381" s="16"/>
      <c r="EP381" s="16"/>
      <c r="EQ381" s="16"/>
      <c r="ER381" s="16"/>
      <c r="ES381" s="16"/>
      <c r="ET381" s="16"/>
      <c r="EU381" s="16"/>
      <c r="EV381" s="16"/>
      <c r="EW381" s="16"/>
      <c r="EX381" s="16"/>
      <c r="EY381" s="16"/>
    </row>
    <row r="382" spans="1:155" ht="24.75" customHeight="1" x14ac:dyDescent="0.3">
      <c r="A382" s="538"/>
      <c r="B382" s="542"/>
      <c r="C382" s="539"/>
      <c r="D382" s="539"/>
      <c r="E382" s="546"/>
      <c r="F382" s="542"/>
      <c r="G382" s="548"/>
      <c r="H382" s="16"/>
      <c r="I382" s="16"/>
      <c r="J382" s="157"/>
      <c r="K382" s="157"/>
      <c r="L382" s="16"/>
      <c r="M382" s="16"/>
      <c r="N382" s="16"/>
      <c r="O382" s="538"/>
      <c r="P382" s="16"/>
      <c r="Q382" s="16"/>
      <c r="R382" s="16"/>
      <c r="S382" s="157"/>
      <c r="T382" s="157"/>
      <c r="U382" s="157"/>
      <c r="V382" s="157"/>
      <c r="W382" s="16"/>
      <c r="X382" s="16"/>
      <c r="Y382" s="16"/>
      <c r="Z382" s="16"/>
      <c r="AA382" s="604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  <c r="BM382" s="16"/>
      <c r="BN382" s="16"/>
      <c r="BO382" s="16"/>
      <c r="BP382" s="16"/>
      <c r="BQ382" s="16"/>
      <c r="BR382" s="16"/>
      <c r="BS382" s="16"/>
      <c r="BT382" s="16"/>
      <c r="BU382" s="16"/>
      <c r="BV382" s="16"/>
      <c r="BW382" s="16"/>
      <c r="BX382" s="16"/>
      <c r="BY382" s="16"/>
      <c r="BZ382" s="16"/>
      <c r="CA382" s="16"/>
      <c r="CB382" s="16"/>
      <c r="CC382" s="16"/>
      <c r="CD382" s="16"/>
      <c r="CE382" s="16"/>
      <c r="CF382" s="16"/>
      <c r="CG382" s="16"/>
      <c r="CH382" s="16"/>
      <c r="CI382" s="16"/>
      <c r="CJ382" s="16"/>
      <c r="CK382" s="16"/>
      <c r="CL382" s="16"/>
      <c r="CM382" s="16"/>
      <c r="CN382" s="16"/>
      <c r="CO382" s="16"/>
      <c r="CP382" s="16"/>
      <c r="CQ382" s="16"/>
      <c r="CR382" s="16"/>
      <c r="CS382" s="16"/>
      <c r="CT382" s="16"/>
      <c r="CU382" s="16"/>
      <c r="CV382" s="16"/>
      <c r="CW382" s="16"/>
      <c r="CX382" s="16"/>
      <c r="CY382" s="16"/>
      <c r="CZ382" s="16"/>
      <c r="DA382" s="16"/>
      <c r="DB382" s="16"/>
      <c r="DC382" s="16"/>
      <c r="DD382" s="16"/>
      <c r="DE382" s="16"/>
      <c r="DF382" s="16"/>
      <c r="DG382" s="16"/>
      <c r="DH382" s="16"/>
      <c r="DI382" s="16"/>
      <c r="DJ382" s="16"/>
      <c r="DK382" s="16"/>
      <c r="DL382" s="16"/>
      <c r="DM382" s="16"/>
      <c r="DN382" s="16"/>
      <c r="DO382" s="16"/>
      <c r="DP382" s="16"/>
      <c r="DQ382" s="16"/>
      <c r="DR382" s="16"/>
      <c r="DS382" s="16"/>
      <c r="DT382" s="16"/>
      <c r="DU382" s="16"/>
      <c r="DV382" s="16"/>
      <c r="DW382" s="16"/>
      <c r="DX382" s="16"/>
      <c r="DY382" s="16"/>
      <c r="DZ382" s="16"/>
      <c r="EA382" s="16"/>
      <c r="EB382" s="16"/>
      <c r="EC382" s="16"/>
      <c r="ED382" s="16"/>
      <c r="EE382" s="16"/>
      <c r="EF382" s="16"/>
      <c r="EG382" s="16"/>
      <c r="EH382" s="16"/>
      <c r="EI382" s="16"/>
      <c r="EJ382" s="16"/>
      <c r="EK382" s="16"/>
      <c r="EL382" s="16"/>
      <c r="EM382" s="16"/>
      <c r="EN382" s="16"/>
      <c r="EO382" s="16"/>
      <c r="EP382" s="16"/>
      <c r="EQ382" s="16"/>
      <c r="ER382" s="16"/>
      <c r="ES382" s="16"/>
      <c r="ET382" s="16"/>
      <c r="EU382" s="16"/>
      <c r="EV382" s="16"/>
      <c r="EW382" s="16"/>
      <c r="EX382" s="16"/>
      <c r="EY382" s="16"/>
    </row>
    <row r="383" spans="1:155" ht="24.75" customHeight="1" x14ac:dyDescent="0.3">
      <c r="A383" s="538"/>
      <c r="B383" s="542"/>
      <c r="C383" s="539"/>
      <c r="D383" s="539"/>
      <c r="E383" s="546"/>
      <c r="F383" s="542"/>
      <c r="G383" s="16"/>
      <c r="H383" s="16"/>
      <c r="I383" s="16"/>
      <c r="J383" s="157"/>
      <c r="K383" s="157"/>
      <c r="L383" s="16"/>
      <c r="M383" s="16"/>
      <c r="N383" s="16"/>
      <c r="O383" s="538"/>
      <c r="P383" s="16"/>
      <c r="Q383" s="16"/>
      <c r="R383" s="16"/>
      <c r="S383" s="157"/>
      <c r="T383" s="157"/>
      <c r="U383" s="157"/>
      <c r="V383" s="157"/>
      <c r="W383" s="16"/>
      <c r="X383" s="16"/>
      <c r="Y383" s="16"/>
      <c r="Z383" s="16"/>
      <c r="AA383" s="604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6"/>
      <c r="BP383" s="16"/>
      <c r="BQ383" s="16"/>
      <c r="BR383" s="16"/>
      <c r="BS383" s="16"/>
      <c r="BT383" s="16"/>
      <c r="BU383" s="16"/>
      <c r="BV383" s="16"/>
      <c r="BW383" s="16"/>
      <c r="BX383" s="16"/>
      <c r="BY383" s="16"/>
      <c r="BZ383" s="16"/>
      <c r="CA383" s="16"/>
      <c r="CB383" s="16"/>
      <c r="CC383" s="16"/>
      <c r="CD383" s="16"/>
      <c r="CE383" s="16"/>
      <c r="CF383" s="16"/>
      <c r="CG383" s="16"/>
      <c r="CH383" s="16"/>
      <c r="CI383" s="16"/>
      <c r="CJ383" s="16"/>
      <c r="CK383" s="16"/>
      <c r="CL383" s="16"/>
      <c r="CM383" s="16"/>
      <c r="CN383" s="16"/>
      <c r="CO383" s="16"/>
      <c r="CP383" s="16"/>
      <c r="CQ383" s="16"/>
      <c r="CR383" s="16"/>
      <c r="CS383" s="16"/>
      <c r="CT383" s="16"/>
      <c r="CU383" s="16"/>
      <c r="CV383" s="16"/>
      <c r="CW383" s="16"/>
      <c r="CX383" s="16"/>
      <c r="CY383" s="16"/>
      <c r="CZ383" s="16"/>
      <c r="DA383" s="16"/>
      <c r="DB383" s="16"/>
      <c r="DC383" s="16"/>
      <c r="DD383" s="16"/>
      <c r="DE383" s="16"/>
      <c r="DF383" s="16"/>
      <c r="DG383" s="16"/>
      <c r="DH383" s="16"/>
      <c r="DI383" s="16"/>
      <c r="DJ383" s="16"/>
      <c r="DK383" s="16"/>
      <c r="DL383" s="16"/>
      <c r="DM383" s="16"/>
      <c r="DN383" s="16"/>
      <c r="DO383" s="16"/>
      <c r="DP383" s="16"/>
      <c r="DQ383" s="16"/>
      <c r="DR383" s="16"/>
      <c r="DS383" s="16"/>
      <c r="DT383" s="16"/>
      <c r="DU383" s="16"/>
      <c r="DV383" s="16"/>
      <c r="DW383" s="16"/>
      <c r="DX383" s="16"/>
      <c r="DY383" s="16"/>
      <c r="DZ383" s="16"/>
      <c r="EA383" s="16"/>
      <c r="EB383" s="16"/>
      <c r="EC383" s="16"/>
      <c r="ED383" s="16"/>
      <c r="EE383" s="16"/>
      <c r="EF383" s="16"/>
      <c r="EG383" s="16"/>
      <c r="EH383" s="16"/>
      <c r="EI383" s="16"/>
      <c r="EJ383" s="16"/>
      <c r="EK383" s="16"/>
      <c r="EL383" s="16"/>
      <c r="EM383" s="16"/>
      <c r="EN383" s="16"/>
      <c r="EO383" s="16"/>
      <c r="EP383" s="16"/>
      <c r="EQ383" s="16"/>
      <c r="ER383" s="16"/>
      <c r="ES383" s="16"/>
      <c r="ET383" s="16"/>
      <c r="EU383" s="16"/>
      <c r="EV383" s="16"/>
      <c r="EW383" s="16"/>
      <c r="EX383" s="16"/>
      <c r="EY383" s="16"/>
    </row>
    <row r="384" spans="1:155" ht="24.75" customHeight="1" x14ac:dyDescent="0.25">
      <c r="A384" s="550"/>
      <c r="B384" s="551"/>
      <c r="C384" s="552"/>
      <c r="D384" s="552"/>
      <c r="E384" s="551"/>
      <c r="F384" s="16"/>
      <c r="G384" s="16"/>
      <c r="H384" s="16"/>
      <c r="I384" s="16"/>
      <c r="J384" s="157"/>
      <c r="K384" s="157"/>
      <c r="L384" s="16"/>
      <c r="M384" s="16"/>
      <c r="N384" s="16"/>
      <c r="O384" s="550"/>
      <c r="P384" s="16"/>
      <c r="Q384" s="16"/>
      <c r="R384" s="16"/>
      <c r="S384" s="157"/>
      <c r="T384" s="157"/>
      <c r="U384" s="157"/>
      <c r="V384" s="157"/>
      <c r="W384" s="16"/>
      <c r="X384" s="16"/>
      <c r="Y384" s="16"/>
      <c r="Z384" s="16"/>
      <c r="AA384" s="604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6"/>
      <c r="BP384" s="16"/>
      <c r="BQ384" s="16"/>
      <c r="BR384" s="16"/>
      <c r="BS384" s="16"/>
      <c r="BT384" s="16"/>
      <c r="BU384" s="16"/>
      <c r="BV384" s="16"/>
      <c r="BW384" s="16"/>
      <c r="BX384" s="16"/>
      <c r="BY384" s="16"/>
      <c r="BZ384" s="16"/>
      <c r="CA384" s="16"/>
      <c r="CB384" s="16"/>
      <c r="CC384" s="16"/>
      <c r="CD384" s="16"/>
      <c r="CE384" s="16"/>
      <c r="CF384" s="16"/>
      <c r="CG384" s="16"/>
      <c r="CH384" s="16"/>
      <c r="CI384" s="16"/>
      <c r="CJ384" s="16"/>
      <c r="CK384" s="16"/>
      <c r="CL384" s="16"/>
      <c r="CM384" s="16"/>
      <c r="CN384" s="16"/>
      <c r="CO384" s="16"/>
      <c r="CP384" s="16"/>
      <c r="CQ384" s="16"/>
      <c r="CR384" s="16"/>
      <c r="CS384" s="16"/>
      <c r="CT384" s="16"/>
      <c r="CU384" s="16"/>
      <c r="CV384" s="16"/>
      <c r="CW384" s="16"/>
      <c r="CX384" s="16"/>
      <c r="CY384" s="16"/>
      <c r="CZ384" s="16"/>
      <c r="DA384" s="16"/>
      <c r="DB384" s="16"/>
      <c r="DC384" s="16"/>
      <c r="DD384" s="16"/>
      <c r="DE384" s="16"/>
      <c r="DF384" s="16"/>
      <c r="DG384" s="16"/>
      <c r="DH384" s="16"/>
      <c r="DI384" s="16"/>
      <c r="DJ384" s="16"/>
      <c r="DK384" s="16"/>
      <c r="DL384" s="16"/>
      <c r="DM384" s="16"/>
      <c r="DN384" s="16"/>
      <c r="DO384" s="16"/>
      <c r="DP384" s="16"/>
      <c r="DQ384" s="16"/>
      <c r="DR384" s="16"/>
      <c r="DS384" s="16"/>
      <c r="DT384" s="16"/>
      <c r="DU384" s="16"/>
      <c r="DV384" s="16"/>
      <c r="DW384" s="16"/>
      <c r="DX384" s="16"/>
      <c r="DY384" s="16"/>
      <c r="DZ384" s="16"/>
      <c r="EA384" s="16"/>
      <c r="EB384" s="16"/>
      <c r="EC384" s="16"/>
      <c r="ED384" s="16"/>
      <c r="EE384" s="16"/>
      <c r="EF384" s="16"/>
      <c r="EG384" s="16"/>
      <c r="EH384" s="16"/>
      <c r="EI384" s="16"/>
      <c r="EJ384" s="16"/>
      <c r="EK384" s="16"/>
      <c r="EL384" s="16"/>
      <c r="EM384" s="16"/>
      <c r="EN384" s="16"/>
      <c r="EO384" s="16"/>
      <c r="EP384" s="16"/>
      <c r="EQ384" s="16"/>
      <c r="ER384" s="16"/>
      <c r="ES384" s="16"/>
      <c r="ET384" s="16"/>
      <c r="EU384" s="16"/>
      <c r="EV384" s="16"/>
      <c r="EW384" s="16"/>
      <c r="EX384" s="16"/>
      <c r="EY384" s="16"/>
    </row>
    <row r="385" spans="1:155" ht="24.75" customHeight="1" x14ac:dyDescent="0.25">
      <c r="A385" s="551"/>
      <c r="B385" s="551"/>
      <c r="C385" s="552"/>
      <c r="D385" s="552"/>
      <c r="E385" s="551"/>
      <c r="F385" s="16"/>
      <c r="G385" s="16"/>
      <c r="H385" s="16"/>
      <c r="I385" s="16"/>
      <c r="J385" s="157"/>
      <c r="K385" s="157"/>
      <c r="L385" s="16"/>
      <c r="M385" s="16"/>
      <c r="N385" s="16"/>
      <c r="O385" s="551"/>
      <c r="P385" s="16"/>
      <c r="Q385" s="16"/>
      <c r="R385" s="16"/>
      <c r="S385" s="157"/>
      <c r="T385" s="157"/>
      <c r="U385" s="157"/>
      <c r="V385" s="157"/>
      <c r="W385" s="16"/>
      <c r="X385" s="16"/>
      <c r="Y385" s="16"/>
      <c r="Z385" s="16"/>
      <c r="AA385" s="604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6"/>
      <c r="BP385" s="16"/>
      <c r="BQ385" s="16"/>
      <c r="BR385" s="16"/>
      <c r="BS385" s="16"/>
      <c r="BT385" s="16"/>
      <c r="BU385" s="16"/>
      <c r="BV385" s="16"/>
      <c r="BW385" s="16"/>
      <c r="BX385" s="16"/>
      <c r="BY385" s="16"/>
      <c r="BZ385" s="16"/>
      <c r="CA385" s="16"/>
      <c r="CB385" s="16"/>
      <c r="CC385" s="16"/>
      <c r="CD385" s="16"/>
      <c r="CE385" s="16"/>
      <c r="CF385" s="16"/>
      <c r="CG385" s="16"/>
      <c r="CH385" s="16"/>
      <c r="CI385" s="16"/>
      <c r="CJ385" s="16"/>
      <c r="CK385" s="16"/>
      <c r="CL385" s="16"/>
      <c r="CM385" s="16"/>
      <c r="CN385" s="16"/>
      <c r="CO385" s="16"/>
      <c r="CP385" s="16"/>
      <c r="CQ385" s="16"/>
      <c r="CR385" s="16"/>
      <c r="CS385" s="16"/>
      <c r="CT385" s="16"/>
      <c r="CU385" s="16"/>
      <c r="CV385" s="16"/>
      <c r="CW385" s="16"/>
      <c r="CX385" s="16"/>
      <c r="CY385" s="16"/>
      <c r="CZ385" s="16"/>
      <c r="DA385" s="16"/>
      <c r="DB385" s="16"/>
      <c r="DC385" s="16"/>
      <c r="DD385" s="16"/>
      <c r="DE385" s="16"/>
      <c r="DF385" s="16"/>
      <c r="DG385" s="16"/>
      <c r="DH385" s="16"/>
      <c r="DI385" s="16"/>
      <c r="DJ385" s="16"/>
      <c r="DK385" s="16"/>
      <c r="DL385" s="16"/>
      <c r="DM385" s="16"/>
      <c r="DN385" s="16"/>
      <c r="DO385" s="16"/>
      <c r="DP385" s="16"/>
      <c r="DQ385" s="16"/>
      <c r="DR385" s="16"/>
      <c r="DS385" s="16"/>
      <c r="DT385" s="16"/>
      <c r="DU385" s="16"/>
      <c r="DV385" s="16"/>
      <c r="DW385" s="16"/>
      <c r="DX385" s="16"/>
      <c r="DY385" s="16"/>
      <c r="DZ385" s="16"/>
      <c r="EA385" s="16"/>
      <c r="EB385" s="16"/>
      <c r="EC385" s="16"/>
      <c r="ED385" s="16"/>
      <c r="EE385" s="16"/>
      <c r="EF385" s="16"/>
      <c r="EG385" s="16"/>
      <c r="EH385" s="16"/>
      <c r="EI385" s="16"/>
      <c r="EJ385" s="16"/>
      <c r="EK385" s="16"/>
      <c r="EL385" s="16"/>
      <c r="EM385" s="16"/>
      <c r="EN385" s="16"/>
      <c r="EO385" s="16"/>
      <c r="EP385" s="16"/>
      <c r="EQ385" s="16"/>
      <c r="ER385" s="16"/>
      <c r="ES385" s="16"/>
      <c r="ET385" s="16"/>
      <c r="EU385" s="16"/>
      <c r="EV385" s="16"/>
      <c r="EW385" s="16"/>
      <c r="EX385" s="16"/>
      <c r="EY385" s="16"/>
    </row>
    <row r="386" spans="1:155" ht="24.75" customHeight="1" x14ac:dyDescent="0.3">
      <c r="A386" s="551"/>
      <c r="B386" s="551"/>
      <c r="C386" s="539"/>
      <c r="D386" s="539"/>
      <c r="E386" s="551"/>
      <c r="F386" s="16"/>
      <c r="G386" s="538"/>
      <c r="H386" s="16"/>
      <c r="I386" s="16"/>
      <c r="J386" s="157"/>
      <c r="K386" s="157"/>
      <c r="L386" s="16"/>
      <c r="M386" s="16"/>
      <c r="N386" s="16"/>
      <c r="O386" s="551"/>
      <c r="P386" s="16"/>
      <c r="Q386" s="16"/>
      <c r="R386" s="16"/>
      <c r="S386" s="157"/>
      <c r="T386" s="157"/>
      <c r="U386" s="157"/>
      <c r="V386" s="157"/>
      <c r="W386" s="16"/>
      <c r="X386" s="16"/>
      <c r="Y386" s="16"/>
      <c r="Z386" s="16"/>
      <c r="AA386" s="604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6"/>
      <c r="BP386" s="16"/>
      <c r="BQ386" s="16"/>
      <c r="BR386" s="16"/>
      <c r="BS386" s="16"/>
      <c r="BT386" s="16"/>
      <c r="BU386" s="16"/>
      <c r="BV386" s="16"/>
      <c r="BW386" s="16"/>
      <c r="BX386" s="16"/>
      <c r="BY386" s="16"/>
      <c r="BZ386" s="16"/>
      <c r="CA386" s="16"/>
      <c r="CB386" s="16"/>
      <c r="CC386" s="16"/>
      <c r="CD386" s="16"/>
      <c r="CE386" s="16"/>
      <c r="CF386" s="16"/>
      <c r="CG386" s="16"/>
      <c r="CH386" s="16"/>
      <c r="CI386" s="16"/>
      <c r="CJ386" s="16"/>
      <c r="CK386" s="16"/>
      <c r="CL386" s="16"/>
      <c r="CM386" s="16"/>
      <c r="CN386" s="16"/>
      <c r="CO386" s="16"/>
      <c r="CP386" s="16"/>
      <c r="CQ386" s="16"/>
      <c r="CR386" s="16"/>
      <c r="CS386" s="16"/>
      <c r="CT386" s="16"/>
      <c r="CU386" s="16"/>
      <c r="CV386" s="16"/>
      <c r="CW386" s="16"/>
      <c r="CX386" s="16"/>
      <c r="CY386" s="16"/>
      <c r="CZ386" s="16"/>
      <c r="DA386" s="16"/>
      <c r="DB386" s="16"/>
      <c r="DC386" s="16"/>
      <c r="DD386" s="16"/>
      <c r="DE386" s="16"/>
      <c r="DF386" s="16"/>
      <c r="DG386" s="16"/>
      <c r="DH386" s="16"/>
      <c r="DI386" s="16"/>
      <c r="DJ386" s="16"/>
      <c r="DK386" s="16"/>
      <c r="DL386" s="16"/>
      <c r="DM386" s="16"/>
      <c r="DN386" s="16"/>
      <c r="DO386" s="16"/>
      <c r="DP386" s="16"/>
      <c r="DQ386" s="16"/>
      <c r="DR386" s="16"/>
      <c r="DS386" s="16"/>
      <c r="DT386" s="16"/>
      <c r="DU386" s="16"/>
      <c r="DV386" s="16"/>
      <c r="DW386" s="16"/>
      <c r="DX386" s="16"/>
      <c r="DY386" s="16"/>
      <c r="DZ386" s="16"/>
      <c r="EA386" s="16"/>
      <c r="EB386" s="16"/>
      <c r="EC386" s="16"/>
      <c r="ED386" s="16"/>
      <c r="EE386" s="16"/>
      <c r="EF386" s="16"/>
      <c r="EG386" s="16"/>
      <c r="EH386" s="16"/>
      <c r="EI386" s="16"/>
      <c r="EJ386" s="16"/>
      <c r="EK386" s="16"/>
      <c r="EL386" s="16"/>
      <c r="EM386" s="16"/>
      <c r="EN386" s="16"/>
      <c r="EO386" s="16"/>
      <c r="EP386" s="16"/>
      <c r="EQ386" s="16"/>
      <c r="ER386" s="16"/>
      <c r="ES386" s="16"/>
      <c r="ET386" s="16"/>
      <c r="EU386" s="16"/>
      <c r="EV386" s="16"/>
      <c r="EW386" s="16"/>
      <c r="EX386" s="16"/>
      <c r="EY386" s="16"/>
    </row>
    <row r="387" spans="1:155" ht="24.75" customHeight="1" x14ac:dyDescent="0.3">
      <c r="A387" s="538"/>
      <c r="B387" s="538"/>
      <c r="C387" s="537"/>
      <c r="D387" s="537"/>
      <c r="E387" s="538"/>
      <c r="F387" s="538"/>
      <c r="G387" s="538"/>
      <c r="H387" s="16"/>
      <c r="I387" s="16"/>
      <c r="J387" s="157"/>
      <c r="K387" s="157"/>
      <c r="L387" s="16"/>
      <c r="M387" s="16"/>
      <c r="N387" s="16"/>
      <c r="O387" s="538"/>
      <c r="P387" s="16"/>
      <c r="Q387" s="16"/>
      <c r="R387" s="16"/>
      <c r="S387" s="157"/>
      <c r="T387" s="157"/>
      <c r="U387" s="157"/>
      <c r="V387" s="157"/>
      <c r="W387" s="16"/>
      <c r="X387" s="16"/>
      <c r="Y387" s="16"/>
      <c r="Z387" s="16"/>
      <c r="AA387" s="604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6"/>
      <c r="BP387" s="16"/>
      <c r="BQ387" s="16"/>
      <c r="BR387" s="16"/>
      <c r="BS387" s="16"/>
      <c r="BT387" s="16"/>
      <c r="BU387" s="16"/>
      <c r="BV387" s="16"/>
      <c r="BW387" s="16"/>
      <c r="BX387" s="16"/>
      <c r="BY387" s="16"/>
      <c r="BZ387" s="16"/>
      <c r="CA387" s="16"/>
      <c r="CB387" s="16"/>
      <c r="CC387" s="16"/>
      <c r="CD387" s="16"/>
      <c r="CE387" s="16"/>
      <c r="CF387" s="16"/>
      <c r="CG387" s="16"/>
      <c r="CH387" s="16"/>
      <c r="CI387" s="16"/>
      <c r="CJ387" s="16"/>
      <c r="CK387" s="16"/>
      <c r="CL387" s="16"/>
      <c r="CM387" s="16"/>
      <c r="CN387" s="16"/>
      <c r="CO387" s="16"/>
      <c r="CP387" s="16"/>
      <c r="CQ387" s="16"/>
      <c r="CR387" s="16"/>
      <c r="CS387" s="16"/>
      <c r="CT387" s="16"/>
      <c r="CU387" s="16"/>
      <c r="CV387" s="16"/>
      <c r="CW387" s="16"/>
      <c r="CX387" s="16"/>
      <c r="CY387" s="16"/>
      <c r="CZ387" s="16"/>
      <c r="DA387" s="16"/>
      <c r="DB387" s="16"/>
      <c r="DC387" s="16"/>
      <c r="DD387" s="16"/>
      <c r="DE387" s="16"/>
      <c r="DF387" s="16"/>
      <c r="DG387" s="16"/>
      <c r="DH387" s="16"/>
      <c r="DI387" s="16"/>
      <c r="DJ387" s="16"/>
      <c r="DK387" s="16"/>
      <c r="DL387" s="16"/>
      <c r="DM387" s="16"/>
      <c r="DN387" s="16"/>
      <c r="DO387" s="16"/>
      <c r="DP387" s="16"/>
      <c r="DQ387" s="16"/>
      <c r="DR387" s="16"/>
      <c r="DS387" s="16"/>
      <c r="DT387" s="16"/>
      <c r="DU387" s="16"/>
      <c r="DV387" s="16"/>
      <c r="DW387" s="16"/>
      <c r="DX387" s="16"/>
      <c r="DY387" s="16"/>
      <c r="DZ387" s="16"/>
      <c r="EA387" s="16"/>
      <c r="EB387" s="16"/>
      <c r="EC387" s="16"/>
      <c r="ED387" s="16"/>
      <c r="EE387" s="16"/>
      <c r="EF387" s="16"/>
      <c r="EG387" s="16"/>
      <c r="EH387" s="16"/>
      <c r="EI387" s="16"/>
      <c r="EJ387" s="16"/>
      <c r="EK387" s="16"/>
      <c r="EL387" s="16"/>
      <c r="EM387" s="16"/>
      <c r="EN387" s="16"/>
      <c r="EO387" s="16"/>
      <c r="EP387" s="16"/>
      <c r="EQ387" s="16"/>
      <c r="ER387" s="16"/>
      <c r="ES387" s="16"/>
      <c r="ET387" s="16"/>
      <c r="EU387" s="16"/>
      <c r="EV387" s="16"/>
      <c r="EW387" s="16"/>
      <c r="EX387" s="16"/>
      <c r="EY387" s="16"/>
    </row>
    <row r="388" spans="1:155" ht="24.75" customHeight="1" x14ac:dyDescent="0.3">
      <c r="A388" s="538"/>
      <c r="B388" s="538"/>
      <c r="C388" s="537"/>
      <c r="D388" s="537"/>
      <c r="E388" s="538"/>
      <c r="F388" s="538"/>
      <c r="G388" s="538"/>
      <c r="H388" s="16"/>
      <c r="I388" s="16"/>
      <c r="J388" s="157"/>
      <c r="K388" s="157"/>
      <c r="L388" s="16"/>
      <c r="M388" s="16"/>
      <c r="N388" s="16"/>
      <c r="O388" s="538"/>
      <c r="P388" s="16"/>
      <c r="Q388" s="16"/>
      <c r="R388" s="16"/>
      <c r="S388" s="157"/>
      <c r="T388" s="157"/>
      <c r="U388" s="157"/>
      <c r="V388" s="157"/>
      <c r="W388" s="16"/>
      <c r="X388" s="16"/>
      <c r="Y388" s="16"/>
      <c r="Z388" s="16"/>
      <c r="AA388" s="604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6"/>
      <c r="BP388" s="16"/>
      <c r="BQ388" s="16"/>
      <c r="BR388" s="16"/>
      <c r="BS388" s="16"/>
      <c r="BT388" s="16"/>
      <c r="BU388" s="16"/>
      <c r="BV388" s="16"/>
      <c r="BW388" s="16"/>
      <c r="BX388" s="16"/>
      <c r="BY388" s="16"/>
      <c r="BZ388" s="16"/>
      <c r="CA388" s="16"/>
      <c r="CB388" s="16"/>
      <c r="CC388" s="16"/>
      <c r="CD388" s="16"/>
      <c r="CE388" s="16"/>
      <c r="CF388" s="16"/>
      <c r="CG388" s="16"/>
      <c r="CH388" s="16"/>
      <c r="CI388" s="16"/>
      <c r="CJ388" s="16"/>
      <c r="CK388" s="16"/>
      <c r="CL388" s="16"/>
      <c r="CM388" s="16"/>
      <c r="CN388" s="16"/>
      <c r="CO388" s="16"/>
      <c r="CP388" s="16"/>
      <c r="CQ388" s="16"/>
      <c r="CR388" s="16"/>
      <c r="CS388" s="16"/>
      <c r="CT388" s="16"/>
      <c r="CU388" s="16"/>
      <c r="CV388" s="16"/>
      <c r="CW388" s="16"/>
      <c r="CX388" s="16"/>
      <c r="CY388" s="16"/>
      <c r="CZ388" s="16"/>
      <c r="DA388" s="16"/>
      <c r="DB388" s="16"/>
      <c r="DC388" s="16"/>
      <c r="DD388" s="16"/>
      <c r="DE388" s="16"/>
      <c r="DF388" s="16"/>
      <c r="DG388" s="16"/>
      <c r="DH388" s="16"/>
      <c r="DI388" s="16"/>
      <c r="DJ388" s="16"/>
      <c r="DK388" s="16"/>
      <c r="DL388" s="16"/>
      <c r="DM388" s="16"/>
      <c r="DN388" s="16"/>
      <c r="DO388" s="16"/>
      <c r="DP388" s="16"/>
      <c r="DQ388" s="16"/>
      <c r="DR388" s="16"/>
      <c r="DS388" s="16"/>
      <c r="DT388" s="16"/>
      <c r="DU388" s="16"/>
      <c r="DV388" s="16"/>
      <c r="DW388" s="16"/>
      <c r="DX388" s="16"/>
      <c r="DY388" s="16"/>
      <c r="DZ388" s="16"/>
      <c r="EA388" s="16"/>
      <c r="EB388" s="16"/>
      <c r="EC388" s="16"/>
      <c r="ED388" s="16"/>
      <c r="EE388" s="16"/>
      <c r="EF388" s="16"/>
      <c r="EG388" s="16"/>
      <c r="EH388" s="16"/>
      <c r="EI388" s="16"/>
      <c r="EJ388" s="16"/>
      <c r="EK388" s="16"/>
      <c r="EL388" s="16"/>
      <c r="EM388" s="16"/>
      <c r="EN388" s="16"/>
      <c r="EO388" s="16"/>
      <c r="EP388" s="16"/>
      <c r="EQ388" s="16"/>
      <c r="ER388" s="16"/>
      <c r="ES388" s="16"/>
      <c r="ET388" s="16"/>
      <c r="EU388" s="16"/>
      <c r="EV388" s="16"/>
      <c r="EW388" s="16"/>
      <c r="EX388" s="16"/>
      <c r="EY388" s="16"/>
    </row>
    <row r="389" spans="1:155" ht="24.75" customHeight="1" x14ac:dyDescent="0.3">
      <c r="A389" s="540"/>
      <c r="B389" s="538"/>
      <c r="C389" s="537"/>
      <c r="D389" s="536"/>
      <c r="E389" s="538"/>
      <c r="F389" s="538"/>
      <c r="G389" s="16"/>
      <c r="H389" s="16"/>
      <c r="I389" s="16"/>
      <c r="J389" s="157"/>
      <c r="K389" s="157"/>
      <c r="L389" s="16"/>
      <c r="M389" s="16"/>
      <c r="N389" s="16"/>
      <c r="O389" s="540"/>
      <c r="P389" s="16"/>
      <c r="Q389" s="16"/>
      <c r="R389" s="16"/>
      <c r="S389" s="157"/>
      <c r="T389" s="157"/>
      <c r="U389" s="157"/>
      <c r="V389" s="157"/>
      <c r="W389" s="16"/>
      <c r="X389" s="16"/>
      <c r="Y389" s="16"/>
      <c r="Z389" s="16"/>
      <c r="AA389" s="604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6"/>
      <c r="BP389" s="16"/>
      <c r="BQ389" s="16"/>
      <c r="BR389" s="16"/>
      <c r="BS389" s="16"/>
      <c r="BT389" s="16"/>
      <c r="BU389" s="16"/>
      <c r="BV389" s="16"/>
      <c r="BW389" s="16"/>
      <c r="BX389" s="16"/>
      <c r="BY389" s="16"/>
      <c r="BZ389" s="16"/>
      <c r="CA389" s="16"/>
      <c r="CB389" s="16"/>
      <c r="CC389" s="16"/>
      <c r="CD389" s="16"/>
      <c r="CE389" s="16"/>
      <c r="CF389" s="16"/>
      <c r="CG389" s="16"/>
      <c r="CH389" s="16"/>
      <c r="CI389" s="16"/>
      <c r="CJ389" s="16"/>
      <c r="CK389" s="16"/>
      <c r="CL389" s="16"/>
      <c r="CM389" s="16"/>
      <c r="CN389" s="16"/>
      <c r="CO389" s="16"/>
      <c r="CP389" s="16"/>
      <c r="CQ389" s="16"/>
      <c r="CR389" s="16"/>
      <c r="CS389" s="16"/>
      <c r="CT389" s="16"/>
      <c r="CU389" s="16"/>
      <c r="CV389" s="16"/>
      <c r="CW389" s="16"/>
      <c r="CX389" s="16"/>
      <c r="CY389" s="16"/>
      <c r="CZ389" s="16"/>
      <c r="DA389" s="16"/>
      <c r="DB389" s="16"/>
      <c r="DC389" s="16"/>
      <c r="DD389" s="16"/>
      <c r="DE389" s="16"/>
      <c r="DF389" s="16"/>
      <c r="DG389" s="16"/>
      <c r="DH389" s="16"/>
      <c r="DI389" s="16"/>
      <c r="DJ389" s="16"/>
      <c r="DK389" s="16"/>
      <c r="DL389" s="16"/>
      <c r="DM389" s="16"/>
      <c r="DN389" s="16"/>
      <c r="DO389" s="16"/>
      <c r="DP389" s="16"/>
      <c r="DQ389" s="16"/>
      <c r="DR389" s="16"/>
      <c r="DS389" s="16"/>
      <c r="DT389" s="16"/>
      <c r="DU389" s="16"/>
      <c r="DV389" s="16"/>
      <c r="DW389" s="16"/>
      <c r="DX389" s="16"/>
      <c r="DY389" s="16"/>
      <c r="DZ389" s="16"/>
      <c r="EA389" s="16"/>
      <c r="EB389" s="16"/>
      <c r="EC389" s="16"/>
      <c r="ED389" s="16"/>
      <c r="EE389" s="16"/>
      <c r="EF389" s="16"/>
      <c r="EG389" s="16"/>
      <c r="EH389" s="16"/>
      <c r="EI389" s="16"/>
      <c r="EJ389" s="16"/>
      <c r="EK389" s="16"/>
      <c r="EL389" s="16"/>
      <c r="EM389" s="16"/>
      <c r="EN389" s="16"/>
      <c r="EO389" s="16"/>
      <c r="EP389" s="16"/>
      <c r="EQ389" s="16"/>
      <c r="ER389" s="16"/>
      <c r="ES389" s="16"/>
      <c r="ET389" s="16"/>
      <c r="EU389" s="16"/>
      <c r="EV389" s="16"/>
      <c r="EW389" s="16"/>
      <c r="EX389" s="16"/>
      <c r="EY389" s="16"/>
    </row>
    <row r="390" spans="1:155" ht="24.75" customHeight="1" x14ac:dyDescent="0.25">
      <c r="A390" s="539"/>
      <c r="B390" s="542"/>
      <c r="C390" s="543"/>
      <c r="D390" s="544"/>
      <c r="E390" s="539"/>
      <c r="F390" s="541"/>
      <c r="G390" s="16"/>
      <c r="H390" s="16"/>
      <c r="I390" s="16"/>
      <c r="J390" s="157"/>
      <c r="K390" s="157"/>
      <c r="L390" s="16"/>
      <c r="M390" s="16"/>
      <c r="N390" s="16"/>
      <c r="O390" s="539"/>
      <c r="P390" s="16"/>
      <c r="Q390" s="16"/>
      <c r="R390" s="16"/>
      <c r="S390" s="157"/>
      <c r="T390" s="157"/>
      <c r="U390" s="157"/>
      <c r="V390" s="157"/>
      <c r="W390" s="16"/>
      <c r="X390" s="16"/>
      <c r="Y390" s="16"/>
      <c r="Z390" s="16"/>
      <c r="AA390" s="604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6"/>
      <c r="BP390" s="16"/>
      <c r="BQ390" s="16"/>
      <c r="BR390" s="16"/>
      <c r="BS390" s="16"/>
      <c r="BT390" s="16"/>
      <c r="BU390" s="16"/>
      <c r="BV390" s="16"/>
      <c r="BW390" s="16"/>
      <c r="BX390" s="16"/>
      <c r="BY390" s="16"/>
      <c r="BZ390" s="16"/>
      <c r="CA390" s="16"/>
      <c r="CB390" s="16"/>
      <c r="CC390" s="16"/>
      <c r="CD390" s="16"/>
      <c r="CE390" s="16"/>
      <c r="CF390" s="16"/>
      <c r="CG390" s="16"/>
      <c r="CH390" s="16"/>
      <c r="CI390" s="16"/>
      <c r="CJ390" s="16"/>
      <c r="CK390" s="16"/>
      <c r="CL390" s="16"/>
      <c r="CM390" s="16"/>
      <c r="CN390" s="16"/>
      <c r="CO390" s="16"/>
      <c r="CP390" s="16"/>
      <c r="CQ390" s="16"/>
      <c r="CR390" s="16"/>
      <c r="CS390" s="16"/>
      <c r="CT390" s="16"/>
      <c r="CU390" s="16"/>
      <c r="CV390" s="16"/>
      <c r="CW390" s="16"/>
      <c r="CX390" s="16"/>
      <c r="CY390" s="16"/>
      <c r="CZ390" s="16"/>
      <c r="DA390" s="16"/>
      <c r="DB390" s="16"/>
      <c r="DC390" s="16"/>
      <c r="DD390" s="16"/>
      <c r="DE390" s="16"/>
      <c r="DF390" s="16"/>
      <c r="DG390" s="16"/>
      <c r="DH390" s="16"/>
      <c r="DI390" s="16"/>
      <c r="DJ390" s="16"/>
      <c r="DK390" s="16"/>
      <c r="DL390" s="16"/>
      <c r="DM390" s="16"/>
      <c r="DN390" s="16"/>
      <c r="DO390" s="16"/>
      <c r="DP390" s="16"/>
      <c r="DQ390" s="16"/>
      <c r="DR390" s="16"/>
      <c r="DS390" s="16"/>
      <c r="DT390" s="16"/>
      <c r="DU390" s="16"/>
      <c r="DV390" s="16"/>
      <c r="DW390" s="16"/>
      <c r="DX390" s="16"/>
      <c r="DY390" s="16"/>
      <c r="DZ390" s="16"/>
      <c r="EA390" s="16"/>
      <c r="EB390" s="16"/>
      <c r="EC390" s="16"/>
      <c r="ED390" s="16"/>
      <c r="EE390" s="16"/>
      <c r="EF390" s="16"/>
      <c r="EG390" s="16"/>
      <c r="EH390" s="16"/>
      <c r="EI390" s="16"/>
      <c r="EJ390" s="16"/>
      <c r="EK390" s="16"/>
      <c r="EL390" s="16"/>
      <c r="EM390" s="16"/>
      <c r="EN390" s="16"/>
      <c r="EO390" s="16"/>
      <c r="EP390" s="16"/>
      <c r="EQ390" s="16"/>
      <c r="ER390" s="16"/>
      <c r="ES390" s="16"/>
      <c r="ET390" s="16"/>
      <c r="EU390" s="16"/>
      <c r="EV390" s="16"/>
      <c r="EW390" s="16"/>
      <c r="EX390" s="16"/>
      <c r="EY390" s="16"/>
    </row>
    <row r="391" spans="1:155" ht="24.75" customHeight="1" x14ac:dyDescent="0.25">
      <c r="A391" s="539"/>
      <c r="B391" s="545"/>
      <c r="C391" s="543"/>
      <c r="D391" s="544"/>
      <c r="E391" s="539"/>
      <c r="F391" s="541"/>
      <c r="G391" s="542"/>
      <c r="H391" s="16"/>
      <c r="I391" s="16"/>
      <c r="J391" s="157"/>
      <c r="K391" s="157"/>
      <c r="L391" s="16"/>
      <c r="M391" s="16"/>
      <c r="N391" s="16"/>
      <c r="O391" s="539"/>
      <c r="P391" s="16"/>
      <c r="Q391" s="16"/>
      <c r="R391" s="16"/>
      <c r="S391" s="157"/>
      <c r="T391" s="157"/>
      <c r="U391" s="157"/>
      <c r="V391" s="157"/>
      <c r="W391" s="16"/>
      <c r="X391" s="16"/>
      <c r="Y391" s="16"/>
      <c r="Z391" s="16"/>
      <c r="AA391" s="604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6"/>
      <c r="BP391" s="16"/>
      <c r="BQ391" s="16"/>
      <c r="BR391" s="16"/>
      <c r="BS391" s="16"/>
      <c r="BT391" s="16"/>
      <c r="BU391" s="16"/>
      <c r="BV391" s="16"/>
      <c r="BW391" s="16"/>
      <c r="BX391" s="16"/>
      <c r="BY391" s="16"/>
      <c r="BZ391" s="16"/>
      <c r="CA391" s="16"/>
      <c r="CB391" s="16"/>
      <c r="CC391" s="16"/>
      <c r="CD391" s="16"/>
      <c r="CE391" s="16"/>
      <c r="CF391" s="16"/>
      <c r="CG391" s="16"/>
      <c r="CH391" s="16"/>
      <c r="CI391" s="16"/>
      <c r="CJ391" s="16"/>
      <c r="CK391" s="16"/>
      <c r="CL391" s="16"/>
      <c r="CM391" s="16"/>
      <c r="CN391" s="16"/>
      <c r="CO391" s="16"/>
      <c r="CP391" s="16"/>
      <c r="CQ391" s="16"/>
      <c r="CR391" s="16"/>
      <c r="CS391" s="16"/>
      <c r="CT391" s="16"/>
      <c r="CU391" s="16"/>
      <c r="CV391" s="16"/>
      <c r="CW391" s="16"/>
      <c r="CX391" s="16"/>
      <c r="CY391" s="16"/>
      <c r="CZ391" s="16"/>
      <c r="DA391" s="16"/>
      <c r="DB391" s="16"/>
      <c r="DC391" s="16"/>
      <c r="DD391" s="16"/>
      <c r="DE391" s="16"/>
      <c r="DF391" s="16"/>
      <c r="DG391" s="16"/>
      <c r="DH391" s="16"/>
      <c r="DI391" s="16"/>
      <c r="DJ391" s="16"/>
      <c r="DK391" s="16"/>
      <c r="DL391" s="16"/>
      <c r="DM391" s="16"/>
      <c r="DN391" s="16"/>
      <c r="DO391" s="16"/>
      <c r="DP391" s="16"/>
      <c r="DQ391" s="16"/>
      <c r="DR391" s="16"/>
      <c r="DS391" s="16"/>
      <c r="DT391" s="16"/>
      <c r="DU391" s="16"/>
      <c r="DV391" s="16"/>
      <c r="DW391" s="16"/>
      <c r="DX391" s="16"/>
      <c r="DY391" s="16"/>
      <c r="DZ391" s="16"/>
      <c r="EA391" s="16"/>
      <c r="EB391" s="16"/>
      <c r="EC391" s="16"/>
      <c r="ED391" s="16"/>
      <c r="EE391" s="16"/>
      <c r="EF391" s="16"/>
      <c r="EG391" s="16"/>
      <c r="EH391" s="16"/>
      <c r="EI391" s="16"/>
      <c r="EJ391" s="16"/>
      <c r="EK391" s="16"/>
      <c r="EL391" s="16"/>
      <c r="EM391" s="16"/>
      <c r="EN391" s="16"/>
      <c r="EO391" s="16"/>
      <c r="EP391" s="16"/>
      <c r="EQ391" s="16"/>
      <c r="ER391" s="16"/>
      <c r="ES391" s="16"/>
      <c r="ET391" s="16"/>
      <c r="EU391" s="16"/>
      <c r="EV391" s="16"/>
      <c r="EW391" s="16"/>
      <c r="EX391" s="16"/>
      <c r="EY391" s="16"/>
    </row>
    <row r="392" spans="1:155" ht="24.75" customHeight="1" x14ac:dyDescent="0.25">
      <c r="A392" s="542"/>
      <c r="B392" s="542"/>
      <c r="C392" s="543"/>
      <c r="D392" s="544"/>
      <c r="E392" s="546"/>
      <c r="F392" s="546"/>
      <c r="G392" s="542"/>
      <c r="H392" s="16"/>
      <c r="I392" s="16"/>
      <c r="J392" s="157"/>
      <c r="K392" s="157"/>
      <c r="L392" s="16"/>
      <c r="M392" s="16"/>
      <c r="N392" s="16"/>
      <c r="O392" s="542"/>
      <c r="P392" s="16"/>
      <c r="Q392" s="16"/>
      <c r="R392" s="16"/>
      <c r="S392" s="157"/>
      <c r="T392" s="157"/>
      <c r="U392" s="157"/>
      <c r="V392" s="157"/>
      <c r="W392" s="16"/>
      <c r="X392" s="16"/>
      <c r="Y392" s="16"/>
      <c r="Z392" s="16"/>
      <c r="AA392" s="604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6"/>
      <c r="BP392" s="16"/>
      <c r="BQ392" s="16"/>
      <c r="BR392" s="16"/>
      <c r="BS392" s="16"/>
      <c r="BT392" s="16"/>
      <c r="BU392" s="16"/>
      <c r="BV392" s="16"/>
      <c r="BW392" s="16"/>
      <c r="BX392" s="16"/>
      <c r="BY392" s="16"/>
      <c r="BZ392" s="16"/>
      <c r="CA392" s="16"/>
      <c r="CB392" s="16"/>
      <c r="CC392" s="16"/>
      <c r="CD392" s="16"/>
      <c r="CE392" s="16"/>
      <c r="CF392" s="16"/>
      <c r="CG392" s="16"/>
      <c r="CH392" s="16"/>
      <c r="CI392" s="16"/>
      <c r="CJ392" s="16"/>
      <c r="CK392" s="16"/>
      <c r="CL392" s="16"/>
      <c r="CM392" s="16"/>
      <c r="CN392" s="16"/>
      <c r="CO392" s="16"/>
      <c r="CP392" s="16"/>
      <c r="CQ392" s="16"/>
      <c r="CR392" s="16"/>
      <c r="CS392" s="16"/>
      <c r="CT392" s="16"/>
      <c r="CU392" s="16"/>
      <c r="CV392" s="16"/>
      <c r="CW392" s="16"/>
      <c r="CX392" s="16"/>
      <c r="CY392" s="16"/>
      <c r="CZ392" s="16"/>
      <c r="DA392" s="16"/>
      <c r="DB392" s="16"/>
      <c r="DC392" s="16"/>
      <c r="DD392" s="16"/>
      <c r="DE392" s="16"/>
      <c r="DF392" s="16"/>
      <c r="DG392" s="16"/>
      <c r="DH392" s="16"/>
      <c r="DI392" s="16"/>
      <c r="DJ392" s="16"/>
      <c r="DK392" s="16"/>
      <c r="DL392" s="16"/>
      <c r="DM392" s="16"/>
      <c r="DN392" s="16"/>
      <c r="DO392" s="16"/>
      <c r="DP392" s="16"/>
      <c r="DQ392" s="16"/>
      <c r="DR392" s="16"/>
      <c r="DS392" s="16"/>
      <c r="DT392" s="16"/>
      <c r="DU392" s="16"/>
      <c r="DV392" s="16"/>
      <c r="DW392" s="16"/>
      <c r="DX392" s="16"/>
      <c r="DY392" s="16"/>
      <c r="DZ392" s="16"/>
      <c r="EA392" s="16"/>
      <c r="EB392" s="16"/>
      <c r="EC392" s="16"/>
      <c r="ED392" s="16"/>
      <c r="EE392" s="16"/>
      <c r="EF392" s="16"/>
      <c r="EG392" s="16"/>
      <c r="EH392" s="16"/>
      <c r="EI392" s="16"/>
      <c r="EJ392" s="16"/>
      <c r="EK392" s="16"/>
      <c r="EL392" s="16"/>
      <c r="EM392" s="16"/>
      <c r="EN392" s="16"/>
      <c r="EO392" s="16"/>
      <c r="EP392" s="16"/>
      <c r="EQ392" s="16"/>
      <c r="ER392" s="16"/>
      <c r="ES392" s="16"/>
      <c r="ET392" s="16"/>
      <c r="EU392" s="16"/>
      <c r="EV392" s="16"/>
      <c r="EW392" s="16"/>
      <c r="EX392" s="16"/>
      <c r="EY392" s="16"/>
    </row>
    <row r="393" spans="1:155" ht="24.75" customHeight="1" x14ac:dyDescent="0.25">
      <c r="A393" s="542"/>
      <c r="B393" s="542"/>
      <c r="C393" s="543"/>
      <c r="D393" s="543"/>
      <c r="E393" s="546"/>
      <c r="F393" s="546"/>
      <c r="G393" s="542"/>
      <c r="H393" s="16"/>
      <c r="I393" s="16"/>
      <c r="J393" s="157"/>
      <c r="K393" s="157"/>
      <c r="L393" s="16"/>
      <c r="M393" s="16"/>
      <c r="N393" s="16"/>
      <c r="O393" s="542"/>
      <c r="P393" s="16"/>
      <c r="Q393" s="16"/>
      <c r="R393" s="16"/>
      <c r="S393" s="157"/>
      <c r="T393" s="157"/>
      <c r="U393" s="157"/>
      <c r="V393" s="157"/>
      <c r="W393" s="16"/>
      <c r="X393" s="16"/>
      <c r="Y393" s="16"/>
      <c r="Z393" s="16"/>
      <c r="AA393" s="604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6"/>
      <c r="BP393" s="16"/>
      <c r="BQ393" s="16"/>
      <c r="BR393" s="16"/>
      <c r="BS393" s="16"/>
      <c r="BT393" s="16"/>
      <c r="BU393" s="16"/>
      <c r="BV393" s="16"/>
      <c r="BW393" s="16"/>
      <c r="BX393" s="16"/>
      <c r="BY393" s="16"/>
      <c r="BZ393" s="16"/>
      <c r="CA393" s="16"/>
      <c r="CB393" s="16"/>
      <c r="CC393" s="16"/>
      <c r="CD393" s="16"/>
      <c r="CE393" s="16"/>
      <c r="CF393" s="16"/>
      <c r="CG393" s="16"/>
      <c r="CH393" s="16"/>
      <c r="CI393" s="16"/>
      <c r="CJ393" s="16"/>
      <c r="CK393" s="16"/>
      <c r="CL393" s="16"/>
      <c r="CM393" s="16"/>
      <c r="CN393" s="16"/>
      <c r="CO393" s="16"/>
      <c r="CP393" s="16"/>
      <c r="CQ393" s="16"/>
      <c r="CR393" s="16"/>
      <c r="CS393" s="16"/>
      <c r="CT393" s="16"/>
      <c r="CU393" s="16"/>
      <c r="CV393" s="16"/>
      <c r="CW393" s="16"/>
      <c r="CX393" s="16"/>
      <c r="CY393" s="16"/>
      <c r="CZ393" s="16"/>
      <c r="DA393" s="16"/>
      <c r="DB393" s="16"/>
      <c r="DC393" s="16"/>
      <c r="DD393" s="16"/>
      <c r="DE393" s="16"/>
      <c r="DF393" s="16"/>
      <c r="DG393" s="16"/>
      <c r="DH393" s="16"/>
      <c r="DI393" s="16"/>
      <c r="DJ393" s="16"/>
      <c r="DK393" s="16"/>
      <c r="DL393" s="16"/>
      <c r="DM393" s="16"/>
      <c r="DN393" s="16"/>
      <c r="DO393" s="16"/>
      <c r="DP393" s="16"/>
      <c r="DQ393" s="16"/>
      <c r="DR393" s="16"/>
      <c r="DS393" s="16"/>
      <c r="DT393" s="16"/>
      <c r="DU393" s="16"/>
      <c r="DV393" s="16"/>
      <c r="DW393" s="16"/>
      <c r="DX393" s="16"/>
      <c r="DY393" s="16"/>
      <c r="DZ393" s="16"/>
      <c r="EA393" s="16"/>
      <c r="EB393" s="16"/>
      <c r="EC393" s="16"/>
      <c r="ED393" s="16"/>
      <c r="EE393" s="16"/>
      <c r="EF393" s="16"/>
      <c r="EG393" s="16"/>
      <c r="EH393" s="16"/>
      <c r="EI393" s="16"/>
      <c r="EJ393" s="16"/>
      <c r="EK393" s="16"/>
      <c r="EL393" s="16"/>
      <c r="EM393" s="16"/>
      <c r="EN393" s="16"/>
      <c r="EO393" s="16"/>
      <c r="EP393" s="16"/>
      <c r="EQ393" s="16"/>
      <c r="ER393" s="16"/>
      <c r="ES393" s="16"/>
      <c r="ET393" s="16"/>
      <c r="EU393" s="16"/>
      <c r="EV393" s="16"/>
      <c r="EW393" s="16"/>
      <c r="EX393" s="16"/>
      <c r="EY393" s="16"/>
    </row>
    <row r="394" spans="1:155" ht="24.75" customHeight="1" x14ac:dyDescent="0.25">
      <c r="A394" s="542"/>
      <c r="B394" s="542"/>
      <c r="C394" s="543"/>
      <c r="D394" s="543"/>
      <c r="E394" s="546"/>
      <c r="F394" s="546"/>
      <c r="G394" s="542"/>
      <c r="H394" s="16"/>
      <c r="I394" s="16"/>
      <c r="J394" s="157"/>
      <c r="K394" s="157"/>
      <c r="L394" s="16"/>
      <c r="M394" s="16"/>
      <c r="N394" s="16"/>
      <c r="O394" s="542"/>
      <c r="P394" s="16"/>
      <c r="Q394" s="16"/>
      <c r="R394" s="16"/>
      <c r="S394" s="157"/>
      <c r="T394" s="157"/>
      <c r="U394" s="157"/>
      <c r="V394" s="157"/>
      <c r="W394" s="16"/>
      <c r="X394" s="16"/>
      <c r="Y394" s="16"/>
      <c r="Z394" s="16"/>
      <c r="AA394" s="604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6"/>
      <c r="BP394" s="16"/>
      <c r="BQ394" s="16"/>
      <c r="BR394" s="16"/>
      <c r="BS394" s="16"/>
      <c r="BT394" s="16"/>
      <c r="BU394" s="16"/>
      <c r="BV394" s="16"/>
      <c r="BW394" s="16"/>
      <c r="BX394" s="16"/>
      <c r="BY394" s="16"/>
      <c r="BZ394" s="16"/>
      <c r="CA394" s="16"/>
      <c r="CB394" s="16"/>
      <c r="CC394" s="16"/>
      <c r="CD394" s="16"/>
      <c r="CE394" s="16"/>
      <c r="CF394" s="16"/>
      <c r="CG394" s="16"/>
      <c r="CH394" s="16"/>
      <c r="CI394" s="16"/>
      <c r="CJ394" s="16"/>
      <c r="CK394" s="16"/>
      <c r="CL394" s="16"/>
      <c r="CM394" s="16"/>
      <c r="CN394" s="16"/>
      <c r="CO394" s="16"/>
      <c r="CP394" s="16"/>
      <c r="CQ394" s="16"/>
      <c r="CR394" s="16"/>
      <c r="CS394" s="16"/>
      <c r="CT394" s="16"/>
      <c r="CU394" s="16"/>
      <c r="CV394" s="16"/>
      <c r="CW394" s="16"/>
      <c r="CX394" s="16"/>
      <c r="CY394" s="16"/>
      <c r="CZ394" s="16"/>
      <c r="DA394" s="16"/>
      <c r="DB394" s="16"/>
      <c r="DC394" s="16"/>
      <c r="DD394" s="16"/>
      <c r="DE394" s="16"/>
      <c r="DF394" s="16"/>
      <c r="DG394" s="16"/>
      <c r="DH394" s="16"/>
      <c r="DI394" s="16"/>
      <c r="DJ394" s="16"/>
      <c r="DK394" s="16"/>
      <c r="DL394" s="16"/>
      <c r="DM394" s="16"/>
      <c r="DN394" s="16"/>
      <c r="DO394" s="16"/>
      <c r="DP394" s="16"/>
      <c r="DQ394" s="16"/>
      <c r="DR394" s="16"/>
      <c r="DS394" s="16"/>
      <c r="DT394" s="16"/>
      <c r="DU394" s="16"/>
      <c r="DV394" s="16"/>
      <c r="DW394" s="16"/>
      <c r="DX394" s="16"/>
      <c r="DY394" s="16"/>
      <c r="DZ394" s="16"/>
      <c r="EA394" s="16"/>
      <c r="EB394" s="16"/>
      <c r="EC394" s="16"/>
      <c r="ED394" s="16"/>
      <c r="EE394" s="16"/>
      <c r="EF394" s="16"/>
      <c r="EG394" s="16"/>
      <c r="EH394" s="16"/>
      <c r="EI394" s="16"/>
      <c r="EJ394" s="16"/>
      <c r="EK394" s="16"/>
      <c r="EL394" s="16"/>
      <c r="EM394" s="16"/>
      <c r="EN394" s="16"/>
      <c r="EO394" s="16"/>
      <c r="EP394" s="16"/>
      <c r="EQ394" s="16"/>
      <c r="ER394" s="16"/>
      <c r="ES394" s="16"/>
      <c r="ET394" s="16"/>
      <c r="EU394" s="16"/>
      <c r="EV394" s="16"/>
      <c r="EW394" s="16"/>
      <c r="EX394" s="16"/>
      <c r="EY394" s="16"/>
    </row>
    <row r="395" spans="1:155" ht="24.75" customHeight="1" x14ac:dyDescent="0.25">
      <c r="A395" s="542"/>
      <c r="B395" s="542"/>
      <c r="C395" s="543"/>
      <c r="D395" s="543"/>
      <c r="E395" s="546"/>
      <c r="F395" s="546"/>
      <c r="G395" s="542"/>
      <c r="H395" s="16"/>
      <c r="I395" s="16"/>
      <c r="J395" s="157"/>
      <c r="K395" s="157"/>
      <c r="L395" s="16"/>
      <c r="M395" s="16"/>
      <c r="N395" s="16"/>
      <c r="O395" s="542"/>
      <c r="P395" s="16"/>
      <c r="Q395" s="16"/>
      <c r="R395" s="16"/>
      <c r="S395" s="157"/>
      <c r="T395" s="157"/>
      <c r="U395" s="157"/>
      <c r="V395" s="157"/>
      <c r="W395" s="16"/>
      <c r="X395" s="16"/>
      <c r="Y395" s="16"/>
      <c r="Z395" s="16"/>
      <c r="AA395" s="604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6"/>
      <c r="BP395" s="16"/>
      <c r="BQ395" s="16"/>
      <c r="BR395" s="16"/>
      <c r="BS395" s="16"/>
      <c r="BT395" s="16"/>
      <c r="BU395" s="16"/>
      <c r="BV395" s="16"/>
      <c r="BW395" s="16"/>
      <c r="BX395" s="16"/>
      <c r="BY395" s="16"/>
      <c r="BZ395" s="16"/>
      <c r="CA395" s="16"/>
      <c r="CB395" s="16"/>
      <c r="CC395" s="16"/>
      <c r="CD395" s="16"/>
      <c r="CE395" s="16"/>
      <c r="CF395" s="16"/>
      <c r="CG395" s="16"/>
      <c r="CH395" s="16"/>
      <c r="CI395" s="16"/>
      <c r="CJ395" s="16"/>
      <c r="CK395" s="16"/>
      <c r="CL395" s="16"/>
      <c r="CM395" s="16"/>
      <c r="CN395" s="16"/>
      <c r="CO395" s="16"/>
      <c r="CP395" s="16"/>
      <c r="CQ395" s="16"/>
      <c r="CR395" s="16"/>
      <c r="CS395" s="16"/>
      <c r="CT395" s="16"/>
      <c r="CU395" s="16"/>
      <c r="CV395" s="16"/>
      <c r="CW395" s="16"/>
      <c r="CX395" s="16"/>
      <c r="CY395" s="16"/>
      <c r="CZ395" s="16"/>
      <c r="DA395" s="16"/>
      <c r="DB395" s="16"/>
      <c r="DC395" s="16"/>
      <c r="DD395" s="16"/>
      <c r="DE395" s="16"/>
      <c r="DF395" s="16"/>
      <c r="DG395" s="16"/>
      <c r="DH395" s="16"/>
      <c r="DI395" s="16"/>
      <c r="DJ395" s="16"/>
      <c r="DK395" s="16"/>
      <c r="DL395" s="16"/>
      <c r="DM395" s="16"/>
      <c r="DN395" s="16"/>
      <c r="DO395" s="16"/>
      <c r="DP395" s="16"/>
      <c r="DQ395" s="16"/>
      <c r="DR395" s="16"/>
      <c r="DS395" s="16"/>
      <c r="DT395" s="16"/>
      <c r="DU395" s="16"/>
      <c r="DV395" s="16"/>
      <c r="DW395" s="16"/>
      <c r="DX395" s="16"/>
      <c r="DY395" s="16"/>
      <c r="DZ395" s="16"/>
      <c r="EA395" s="16"/>
      <c r="EB395" s="16"/>
      <c r="EC395" s="16"/>
      <c r="ED395" s="16"/>
      <c r="EE395" s="16"/>
      <c r="EF395" s="16"/>
      <c r="EG395" s="16"/>
      <c r="EH395" s="16"/>
      <c r="EI395" s="16"/>
      <c r="EJ395" s="16"/>
      <c r="EK395" s="16"/>
      <c r="EL395" s="16"/>
      <c r="EM395" s="16"/>
      <c r="EN395" s="16"/>
      <c r="EO395" s="16"/>
      <c r="EP395" s="16"/>
      <c r="EQ395" s="16"/>
      <c r="ER395" s="16"/>
      <c r="ES395" s="16"/>
      <c r="ET395" s="16"/>
      <c r="EU395" s="16"/>
      <c r="EV395" s="16"/>
      <c r="EW395" s="16"/>
      <c r="EX395" s="16"/>
      <c r="EY395" s="16"/>
    </row>
    <row r="396" spans="1:155" ht="24.75" customHeight="1" x14ac:dyDescent="0.3">
      <c r="A396" s="542"/>
      <c r="B396" s="542"/>
      <c r="C396" s="543"/>
      <c r="D396" s="543"/>
      <c r="E396" s="546"/>
      <c r="F396" s="547"/>
      <c r="G396" s="548"/>
      <c r="H396" s="16"/>
      <c r="I396" s="16"/>
      <c r="J396" s="157"/>
      <c r="K396" s="157"/>
      <c r="L396" s="16"/>
      <c r="M396" s="16"/>
      <c r="N396" s="16"/>
      <c r="O396" s="542"/>
      <c r="P396" s="16"/>
      <c r="Q396" s="16"/>
      <c r="R396" s="16"/>
      <c r="S396" s="157"/>
      <c r="T396" s="157"/>
      <c r="U396" s="157"/>
      <c r="V396" s="157"/>
      <c r="W396" s="16"/>
      <c r="X396" s="16"/>
      <c r="Y396" s="16"/>
      <c r="Z396" s="16"/>
      <c r="AA396" s="604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6"/>
      <c r="BP396" s="16"/>
      <c r="BQ396" s="16"/>
      <c r="BR396" s="16"/>
      <c r="BS396" s="16"/>
      <c r="BT396" s="16"/>
      <c r="BU396" s="16"/>
      <c r="BV396" s="16"/>
      <c r="BW396" s="16"/>
      <c r="BX396" s="16"/>
      <c r="BY396" s="16"/>
      <c r="BZ396" s="16"/>
      <c r="CA396" s="16"/>
      <c r="CB396" s="16"/>
      <c r="CC396" s="16"/>
      <c r="CD396" s="16"/>
      <c r="CE396" s="16"/>
      <c r="CF396" s="16"/>
      <c r="CG396" s="16"/>
      <c r="CH396" s="16"/>
      <c r="CI396" s="16"/>
      <c r="CJ396" s="16"/>
      <c r="CK396" s="16"/>
      <c r="CL396" s="16"/>
      <c r="CM396" s="16"/>
      <c r="CN396" s="16"/>
      <c r="CO396" s="16"/>
      <c r="CP396" s="16"/>
      <c r="CQ396" s="16"/>
      <c r="CR396" s="16"/>
      <c r="CS396" s="16"/>
      <c r="CT396" s="16"/>
      <c r="CU396" s="16"/>
      <c r="CV396" s="16"/>
      <c r="CW396" s="16"/>
      <c r="CX396" s="16"/>
      <c r="CY396" s="16"/>
      <c r="CZ396" s="16"/>
      <c r="DA396" s="16"/>
      <c r="DB396" s="16"/>
      <c r="DC396" s="16"/>
      <c r="DD396" s="16"/>
      <c r="DE396" s="16"/>
      <c r="DF396" s="16"/>
      <c r="DG396" s="16"/>
      <c r="DH396" s="16"/>
      <c r="DI396" s="16"/>
      <c r="DJ396" s="16"/>
      <c r="DK396" s="16"/>
      <c r="DL396" s="16"/>
      <c r="DM396" s="16"/>
      <c r="DN396" s="16"/>
      <c r="DO396" s="16"/>
      <c r="DP396" s="16"/>
      <c r="DQ396" s="16"/>
      <c r="DR396" s="16"/>
      <c r="DS396" s="16"/>
      <c r="DT396" s="16"/>
      <c r="DU396" s="16"/>
      <c r="DV396" s="16"/>
      <c r="DW396" s="16"/>
      <c r="DX396" s="16"/>
      <c r="DY396" s="16"/>
      <c r="DZ396" s="16"/>
      <c r="EA396" s="16"/>
      <c r="EB396" s="16"/>
      <c r="EC396" s="16"/>
      <c r="ED396" s="16"/>
      <c r="EE396" s="16"/>
      <c r="EF396" s="16"/>
      <c r="EG396" s="16"/>
      <c r="EH396" s="16"/>
      <c r="EI396" s="16"/>
      <c r="EJ396" s="16"/>
      <c r="EK396" s="16"/>
      <c r="EL396" s="16"/>
      <c r="EM396" s="16"/>
      <c r="EN396" s="16"/>
      <c r="EO396" s="16"/>
      <c r="EP396" s="16"/>
      <c r="EQ396" s="16"/>
      <c r="ER396" s="16"/>
      <c r="ES396" s="16"/>
      <c r="ET396" s="16"/>
      <c r="EU396" s="16"/>
      <c r="EV396" s="16"/>
      <c r="EW396" s="16"/>
      <c r="EX396" s="16"/>
      <c r="EY396" s="16"/>
    </row>
    <row r="397" spans="1:155" ht="24.75" customHeight="1" x14ac:dyDescent="0.3">
      <c r="A397" s="549"/>
      <c r="B397" s="538"/>
      <c r="C397" s="537"/>
      <c r="D397" s="537"/>
      <c r="E397" s="549"/>
      <c r="F397" s="16"/>
      <c r="G397" s="548"/>
      <c r="H397" s="16"/>
      <c r="I397" s="16"/>
      <c r="J397" s="157"/>
      <c r="K397" s="157"/>
      <c r="L397" s="16"/>
      <c r="M397" s="16"/>
      <c r="N397" s="16"/>
      <c r="O397" s="549"/>
      <c r="P397" s="16"/>
      <c r="Q397" s="16"/>
      <c r="R397" s="16"/>
      <c r="S397" s="157"/>
      <c r="T397" s="157"/>
      <c r="U397" s="157"/>
      <c r="V397" s="157"/>
      <c r="W397" s="16"/>
      <c r="X397" s="16"/>
      <c r="Y397" s="16"/>
      <c r="Z397" s="16"/>
      <c r="AA397" s="604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6"/>
      <c r="BP397" s="16"/>
      <c r="BQ397" s="16"/>
      <c r="BR397" s="16"/>
      <c r="BS397" s="16"/>
      <c r="BT397" s="16"/>
      <c r="BU397" s="16"/>
      <c r="BV397" s="16"/>
      <c r="BW397" s="16"/>
      <c r="BX397" s="16"/>
      <c r="BY397" s="16"/>
      <c r="BZ397" s="16"/>
      <c r="CA397" s="16"/>
      <c r="CB397" s="16"/>
      <c r="CC397" s="16"/>
      <c r="CD397" s="16"/>
      <c r="CE397" s="16"/>
      <c r="CF397" s="16"/>
      <c r="CG397" s="16"/>
      <c r="CH397" s="16"/>
      <c r="CI397" s="16"/>
      <c r="CJ397" s="16"/>
      <c r="CK397" s="16"/>
      <c r="CL397" s="16"/>
      <c r="CM397" s="16"/>
      <c r="CN397" s="16"/>
      <c r="CO397" s="16"/>
      <c r="CP397" s="16"/>
      <c r="CQ397" s="16"/>
      <c r="CR397" s="16"/>
      <c r="CS397" s="16"/>
      <c r="CT397" s="16"/>
      <c r="CU397" s="16"/>
      <c r="CV397" s="16"/>
      <c r="CW397" s="16"/>
      <c r="CX397" s="16"/>
      <c r="CY397" s="16"/>
      <c r="CZ397" s="16"/>
      <c r="DA397" s="16"/>
      <c r="DB397" s="16"/>
      <c r="DC397" s="16"/>
      <c r="DD397" s="16"/>
      <c r="DE397" s="16"/>
      <c r="DF397" s="16"/>
      <c r="DG397" s="16"/>
      <c r="DH397" s="16"/>
      <c r="DI397" s="16"/>
      <c r="DJ397" s="16"/>
      <c r="DK397" s="16"/>
      <c r="DL397" s="16"/>
      <c r="DM397" s="16"/>
      <c r="DN397" s="16"/>
      <c r="DO397" s="16"/>
      <c r="DP397" s="16"/>
      <c r="DQ397" s="16"/>
      <c r="DR397" s="16"/>
      <c r="DS397" s="16"/>
      <c r="DT397" s="16"/>
      <c r="DU397" s="16"/>
      <c r="DV397" s="16"/>
      <c r="DW397" s="16"/>
      <c r="DX397" s="16"/>
      <c r="DY397" s="16"/>
      <c r="DZ397" s="16"/>
      <c r="EA397" s="16"/>
      <c r="EB397" s="16"/>
      <c r="EC397" s="16"/>
      <c r="ED397" s="16"/>
      <c r="EE397" s="16"/>
      <c r="EF397" s="16"/>
      <c r="EG397" s="16"/>
      <c r="EH397" s="16"/>
      <c r="EI397" s="16"/>
      <c r="EJ397" s="16"/>
      <c r="EK397" s="16"/>
      <c r="EL397" s="16"/>
      <c r="EM397" s="16"/>
      <c r="EN397" s="16"/>
      <c r="EO397" s="16"/>
      <c r="EP397" s="16"/>
      <c r="EQ397" s="16"/>
      <c r="ER397" s="16"/>
      <c r="ES397" s="16"/>
      <c r="ET397" s="16"/>
      <c r="EU397" s="16"/>
      <c r="EV397" s="16"/>
      <c r="EW397" s="16"/>
      <c r="EX397" s="16"/>
      <c r="EY397" s="16"/>
    </row>
    <row r="398" spans="1:155" ht="24.75" customHeight="1" x14ac:dyDescent="0.3">
      <c r="A398" s="538"/>
      <c r="B398" s="538"/>
      <c r="C398" s="537"/>
      <c r="D398" s="537"/>
      <c r="E398" s="548"/>
      <c r="F398" s="16"/>
      <c r="G398" s="548"/>
      <c r="H398" s="16"/>
      <c r="I398" s="16"/>
      <c r="J398" s="157"/>
      <c r="K398" s="157"/>
      <c r="L398" s="16"/>
      <c r="M398" s="16"/>
      <c r="N398" s="16"/>
      <c r="O398" s="538"/>
      <c r="P398" s="16"/>
      <c r="Q398" s="16"/>
      <c r="R398" s="16"/>
      <c r="S398" s="157"/>
      <c r="T398" s="157"/>
      <c r="U398" s="157"/>
      <c r="V398" s="157"/>
      <c r="W398" s="16"/>
      <c r="X398" s="16"/>
      <c r="Y398" s="16"/>
      <c r="Z398" s="16"/>
      <c r="AA398" s="604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6"/>
      <c r="BP398" s="16"/>
      <c r="BQ398" s="16"/>
      <c r="BR398" s="16"/>
      <c r="BS398" s="16"/>
      <c r="BT398" s="16"/>
      <c r="BU398" s="16"/>
      <c r="BV398" s="16"/>
      <c r="BW398" s="16"/>
      <c r="BX398" s="16"/>
      <c r="BY398" s="16"/>
      <c r="BZ398" s="16"/>
      <c r="CA398" s="16"/>
      <c r="CB398" s="16"/>
      <c r="CC398" s="16"/>
      <c r="CD398" s="16"/>
      <c r="CE398" s="16"/>
      <c r="CF398" s="16"/>
      <c r="CG398" s="16"/>
      <c r="CH398" s="16"/>
      <c r="CI398" s="16"/>
      <c r="CJ398" s="16"/>
      <c r="CK398" s="16"/>
      <c r="CL398" s="16"/>
      <c r="CM398" s="16"/>
      <c r="CN398" s="16"/>
      <c r="CO398" s="16"/>
      <c r="CP398" s="16"/>
      <c r="CQ398" s="16"/>
      <c r="CR398" s="16"/>
      <c r="CS398" s="16"/>
      <c r="CT398" s="16"/>
      <c r="CU398" s="16"/>
      <c r="CV398" s="16"/>
      <c r="CW398" s="16"/>
      <c r="CX398" s="16"/>
      <c r="CY398" s="16"/>
      <c r="CZ398" s="16"/>
      <c r="DA398" s="16"/>
      <c r="DB398" s="16"/>
      <c r="DC398" s="16"/>
      <c r="DD398" s="16"/>
      <c r="DE398" s="16"/>
      <c r="DF398" s="16"/>
      <c r="DG398" s="16"/>
      <c r="DH398" s="16"/>
      <c r="DI398" s="16"/>
      <c r="DJ398" s="16"/>
      <c r="DK398" s="16"/>
      <c r="DL398" s="16"/>
      <c r="DM398" s="16"/>
      <c r="DN398" s="16"/>
      <c r="DO398" s="16"/>
      <c r="DP398" s="16"/>
      <c r="DQ398" s="16"/>
      <c r="DR398" s="16"/>
      <c r="DS398" s="16"/>
      <c r="DT398" s="16"/>
      <c r="DU398" s="16"/>
      <c r="DV398" s="16"/>
      <c r="DW398" s="16"/>
      <c r="DX398" s="16"/>
      <c r="DY398" s="16"/>
      <c r="DZ398" s="16"/>
      <c r="EA398" s="16"/>
      <c r="EB398" s="16"/>
      <c r="EC398" s="16"/>
      <c r="ED398" s="16"/>
      <c r="EE398" s="16"/>
      <c r="EF398" s="16"/>
      <c r="EG398" s="16"/>
      <c r="EH398" s="16"/>
      <c r="EI398" s="16"/>
      <c r="EJ398" s="16"/>
      <c r="EK398" s="16"/>
      <c r="EL398" s="16"/>
      <c r="EM398" s="16"/>
      <c r="EN398" s="16"/>
      <c r="EO398" s="16"/>
      <c r="EP398" s="16"/>
      <c r="EQ398" s="16"/>
      <c r="ER398" s="16"/>
      <c r="ES398" s="16"/>
      <c r="ET398" s="16"/>
      <c r="EU398" s="16"/>
      <c r="EV398" s="16"/>
      <c r="EW398" s="16"/>
      <c r="EX398" s="16"/>
      <c r="EY398" s="16"/>
    </row>
    <row r="399" spans="1:155" ht="24.75" customHeight="1" x14ac:dyDescent="0.3">
      <c r="A399" s="538"/>
      <c r="B399" s="538"/>
      <c r="C399" s="537"/>
      <c r="D399" s="537"/>
      <c r="E399" s="548"/>
      <c r="F399" s="16"/>
      <c r="G399" s="538"/>
      <c r="H399" s="16"/>
      <c r="I399" s="16"/>
      <c r="J399" s="157"/>
      <c r="K399" s="157"/>
      <c r="L399" s="16"/>
      <c r="M399" s="16"/>
      <c r="N399" s="16"/>
      <c r="O399" s="538"/>
      <c r="P399" s="16"/>
      <c r="Q399" s="16"/>
      <c r="R399" s="16"/>
      <c r="S399" s="157"/>
      <c r="T399" s="157"/>
      <c r="U399" s="157"/>
      <c r="V399" s="157"/>
      <c r="W399" s="16"/>
      <c r="X399" s="16"/>
      <c r="Y399" s="16"/>
      <c r="Z399" s="16"/>
      <c r="AA399" s="604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6"/>
      <c r="BP399" s="16"/>
      <c r="BQ399" s="16"/>
      <c r="BR399" s="16"/>
      <c r="BS399" s="16"/>
      <c r="BT399" s="16"/>
      <c r="BU399" s="16"/>
      <c r="BV399" s="16"/>
      <c r="BW399" s="16"/>
      <c r="BX399" s="16"/>
      <c r="BY399" s="16"/>
      <c r="BZ399" s="16"/>
      <c r="CA399" s="16"/>
      <c r="CB399" s="16"/>
      <c r="CC399" s="16"/>
      <c r="CD399" s="16"/>
      <c r="CE399" s="16"/>
      <c r="CF399" s="16"/>
      <c r="CG399" s="16"/>
      <c r="CH399" s="16"/>
      <c r="CI399" s="16"/>
      <c r="CJ399" s="16"/>
      <c r="CK399" s="16"/>
      <c r="CL399" s="16"/>
      <c r="CM399" s="16"/>
      <c r="CN399" s="16"/>
      <c r="CO399" s="16"/>
      <c r="CP399" s="16"/>
      <c r="CQ399" s="16"/>
      <c r="CR399" s="16"/>
      <c r="CS399" s="16"/>
      <c r="CT399" s="16"/>
      <c r="CU399" s="16"/>
      <c r="CV399" s="16"/>
      <c r="CW399" s="16"/>
      <c r="CX399" s="16"/>
      <c r="CY399" s="16"/>
      <c r="CZ399" s="16"/>
      <c r="DA399" s="16"/>
      <c r="DB399" s="16"/>
      <c r="DC399" s="16"/>
      <c r="DD399" s="16"/>
      <c r="DE399" s="16"/>
      <c r="DF399" s="16"/>
      <c r="DG399" s="16"/>
      <c r="DH399" s="16"/>
      <c r="DI399" s="16"/>
      <c r="DJ399" s="16"/>
      <c r="DK399" s="16"/>
      <c r="DL399" s="16"/>
      <c r="DM399" s="16"/>
      <c r="DN399" s="16"/>
      <c r="DO399" s="16"/>
      <c r="DP399" s="16"/>
      <c r="DQ399" s="16"/>
      <c r="DR399" s="16"/>
      <c r="DS399" s="16"/>
      <c r="DT399" s="16"/>
      <c r="DU399" s="16"/>
      <c r="DV399" s="16"/>
      <c r="DW399" s="16"/>
      <c r="DX399" s="16"/>
      <c r="DY399" s="16"/>
      <c r="DZ399" s="16"/>
      <c r="EA399" s="16"/>
      <c r="EB399" s="16"/>
      <c r="EC399" s="16"/>
      <c r="ED399" s="16"/>
      <c r="EE399" s="16"/>
      <c r="EF399" s="16"/>
      <c r="EG399" s="16"/>
      <c r="EH399" s="16"/>
      <c r="EI399" s="16"/>
      <c r="EJ399" s="16"/>
      <c r="EK399" s="16"/>
      <c r="EL399" s="16"/>
      <c r="EM399" s="16"/>
      <c r="EN399" s="16"/>
      <c r="EO399" s="16"/>
      <c r="EP399" s="16"/>
      <c r="EQ399" s="16"/>
      <c r="ER399" s="16"/>
      <c r="ES399" s="16"/>
      <c r="ET399" s="16"/>
      <c r="EU399" s="16"/>
      <c r="EV399" s="16"/>
      <c r="EW399" s="16"/>
      <c r="EX399" s="16"/>
      <c r="EY399" s="16"/>
    </row>
    <row r="400" spans="1:155" ht="24.75" customHeight="1" x14ac:dyDescent="0.3">
      <c r="A400" s="538"/>
      <c r="B400" s="538"/>
      <c r="C400" s="537"/>
      <c r="D400" s="537"/>
      <c r="E400" s="538"/>
      <c r="F400" s="16"/>
      <c r="G400" s="538"/>
      <c r="H400" s="16"/>
      <c r="I400" s="16"/>
      <c r="J400" s="157"/>
      <c r="K400" s="157"/>
      <c r="L400" s="16"/>
      <c r="M400" s="16"/>
      <c r="N400" s="16"/>
      <c r="O400" s="538"/>
      <c r="P400" s="16"/>
      <c r="Q400" s="16"/>
      <c r="R400" s="16"/>
      <c r="S400" s="157"/>
      <c r="T400" s="157"/>
      <c r="U400" s="157"/>
      <c r="V400" s="157"/>
      <c r="W400" s="16"/>
      <c r="X400" s="16"/>
      <c r="Y400" s="16"/>
      <c r="Z400" s="16"/>
      <c r="AA400" s="604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  <c r="BM400" s="16"/>
      <c r="BN400" s="16"/>
      <c r="BO400" s="16"/>
      <c r="BP400" s="16"/>
      <c r="BQ400" s="16"/>
      <c r="BR400" s="16"/>
      <c r="BS400" s="16"/>
      <c r="BT400" s="16"/>
      <c r="BU400" s="16"/>
      <c r="BV400" s="16"/>
      <c r="BW400" s="16"/>
      <c r="BX400" s="16"/>
      <c r="BY400" s="16"/>
      <c r="BZ400" s="16"/>
      <c r="CA400" s="16"/>
      <c r="CB400" s="16"/>
      <c r="CC400" s="16"/>
      <c r="CD400" s="16"/>
      <c r="CE400" s="16"/>
      <c r="CF400" s="16"/>
      <c r="CG400" s="16"/>
      <c r="CH400" s="16"/>
      <c r="CI400" s="16"/>
      <c r="CJ400" s="16"/>
      <c r="CK400" s="16"/>
      <c r="CL400" s="16"/>
      <c r="CM400" s="16"/>
      <c r="CN400" s="16"/>
      <c r="CO400" s="16"/>
      <c r="CP400" s="16"/>
      <c r="CQ400" s="16"/>
      <c r="CR400" s="16"/>
      <c r="CS400" s="16"/>
      <c r="CT400" s="16"/>
      <c r="CU400" s="16"/>
      <c r="CV400" s="16"/>
      <c r="CW400" s="16"/>
      <c r="CX400" s="16"/>
      <c r="CY400" s="16"/>
      <c r="CZ400" s="16"/>
      <c r="DA400" s="16"/>
      <c r="DB400" s="16"/>
      <c r="DC400" s="16"/>
      <c r="DD400" s="16"/>
      <c r="DE400" s="16"/>
      <c r="DF400" s="16"/>
      <c r="DG400" s="16"/>
      <c r="DH400" s="16"/>
      <c r="DI400" s="16"/>
      <c r="DJ400" s="16"/>
      <c r="DK400" s="16"/>
      <c r="DL400" s="16"/>
      <c r="DM400" s="16"/>
      <c r="DN400" s="16"/>
      <c r="DO400" s="16"/>
      <c r="DP400" s="16"/>
      <c r="DQ400" s="16"/>
      <c r="DR400" s="16"/>
      <c r="DS400" s="16"/>
      <c r="DT400" s="16"/>
      <c r="DU400" s="16"/>
      <c r="DV400" s="16"/>
      <c r="DW400" s="16"/>
      <c r="DX400" s="16"/>
      <c r="DY400" s="16"/>
      <c r="DZ400" s="16"/>
      <c r="EA400" s="16"/>
      <c r="EB400" s="16"/>
      <c r="EC400" s="16"/>
      <c r="ED400" s="16"/>
      <c r="EE400" s="16"/>
      <c r="EF400" s="16"/>
      <c r="EG400" s="16"/>
      <c r="EH400" s="16"/>
      <c r="EI400" s="16"/>
      <c r="EJ400" s="16"/>
      <c r="EK400" s="16"/>
      <c r="EL400" s="16"/>
      <c r="EM400" s="16"/>
      <c r="EN400" s="16"/>
      <c r="EO400" s="16"/>
      <c r="EP400" s="16"/>
      <c r="EQ400" s="16"/>
      <c r="ER400" s="16"/>
      <c r="ES400" s="16"/>
      <c r="ET400" s="16"/>
      <c r="EU400" s="16"/>
      <c r="EV400" s="16"/>
      <c r="EW400" s="16"/>
      <c r="EX400" s="16"/>
      <c r="EY400" s="16"/>
    </row>
    <row r="401" spans="1:155" ht="24.75" customHeight="1" x14ac:dyDescent="0.3">
      <c r="A401" s="542"/>
      <c r="B401" s="538"/>
      <c r="C401" s="537"/>
      <c r="D401" s="537"/>
      <c r="E401" s="538"/>
      <c r="F401" s="16"/>
      <c r="G401" s="548"/>
      <c r="H401" s="16"/>
      <c r="I401" s="16"/>
      <c r="J401" s="157"/>
      <c r="K401" s="157"/>
      <c r="L401" s="16"/>
      <c r="M401" s="16"/>
      <c r="N401" s="16"/>
      <c r="O401" s="542"/>
      <c r="P401" s="16"/>
      <c r="Q401" s="16"/>
      <c r="R401" s="16"/>
      <c r="S401" s="157"/>
      <c r="T401" s="157"/>
      <c r="U401" s="157"/>
      <c r="V401" s="157"/>
      <c r="W401" s="16"/>
      <c r="X401" s="16"/>
      <c r="Y401" s="16"/>
      <c r="Z401" s="16"/>
      <c r="AA401" s="604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6"/>
      <c r="BP401" s="16"/>
      <c r="BQ401" s="16"/>
      <c r="BR401" s="16"/>
      <c r="BS401" s="16"/>
      <c r="BT401" s="16"/>
      <c r="BU401" s="16"/>
      <c r="BV401" s="16"/>
      <c r="BW401" s="16"/>
      <c r="BX401" s="16"/>
      <c r="BY401" s="16"/>
      <c r="BZ401" s="16"/>
      <c r="CA401" s="16"/>
      <c r="CB401" s="16"/>
      <c r="CC401" s="16"/>
      <c r="CD401" s="16"/>
      <c r="CE401" s="16"/>
      <c r="CF401" s="16"/>
      <c r="CG401" s="16"/>
      <c r="CH401" s="16"/>
      <c r="CI401" s="16"/>
      <c r="CJ401" s="16"/>
      <c r="CK401" s="16"/>
      <c r="CL401" s="16"/>
      <c r="CM401" s="16"/>
      <c r="CN401" s="16"/>
      <c r="CO401" s="16"/>
      <c r="CP401" s="16"/>
      <c r="CQ401" s="16"/>
      <c r="CR401" s="16"/>
      <c r="CS401" s="16"/>
      <c r="CT401" s="16"/>
      <c r="CU401" s="16"/>
      <c r="CV401" s="16"/>
      <c r="CW401" s="16"/>
      <c r="CX401" s="16"/>
      <c r="CY401" s="16"/>
      <c r="CZ401" s="16"/>
      <c r="DA401" s="16"/>
      <c r="DB401" s="16"/>
      <c r="DC401" s="16"/>
      <c r="DD401" s="16"/>
      <c r="DE401" s="16"/>
      <c r="DF401" s="16"/>
      <c r="DG401" s="16"/>
      <c r="DH401" s="16"/>
      <c r="DI401" s="16"/>
      <c r="DJ401" s="16"/>
      <c r="DK401" s="16"/>
      <c r="DL401" s="16"/>
      <c r="DM401" s="16"/>
      <c r="DN401" s="16"/>
      <c r="DO401" s="16"/>
      <c r="DP401" s="16"/>
      <c r="DQ401" s="16"/>
      <c r="DR401" s="16"/>
      <c r="DS401" s="16"/>
      <c r="DT401" s="16"/>
      <c r="DU401" s="16"/>
      <c r="DV401" s="16"/>
      <c r="DW401" s="16"/>
      <c r="DX401" s="16"/>
      <c r="DY401" s="16"/>
      <c r="DZ401" s="16"/>
      <c r="EA401" s="16"/>
      <c r="EB401" s="16"/>
      <c r="EC401" s="16"/>
      <c r="ED401" s="16"/>
      <c r="EE401" s="16"/>
      <c r="EF401" s="16"/>
      <c r="EG401" s="16"/>
      <c r="EH401" s="16"/>
      <c r="EI401" s="16"/>
      <c r="EJ401" s="16"/>
      <c r="EK401" s="16"/>
      <c r="EL401" s="16"/>
      <c r="EM401" s="16"/>
      <c r="EN401" s="16"/>
      <c r="EO401" s="16"/>
      <c r="EP401" s="16"/>
      <c r="EQ401" s="16"/>
      <c r="ER401" s="16"/>
      <c r="ES401" s="16"/>
      <c r="ET401" s="16"/>
      <c r="EU401" s="16"/>
      <c r="EV401" s="16"/>
      <c r="EW401" s="16"/>
      <c r="EX401" s="16"/>
      <c r="EY401" s="16"/>
    </row>
    <row r="402" spans="1:155" ht="24.75" customHeight="1" x14ac:dyDescent="0.3">
      <c r="A402" s="542"/>
      <c r="B402" s="542"/>
      <c r="C402" s="539"/>
      <c r="D402" s="539"/>
      <c r="E402" s="542"/>
      <c r="F402" s="16"/>
      <c r="G402" s="548"/>
      <c r="H402" s="16"/>
      <c r="I402" s="16"/>
      <c r="J402" s="157"/>
      <c r="K402" s="157"/>
      <c r="L402" s="16"/>
      <c r="M402" s="16"/>
      <c r="N402" s="16"/>
      <c r="O402" s="542"/>
      <c r="P402" s="16"/>
      <c r="Q402" s="16"/>
      <c r="R402" s="16"/>
      <c r="S402" s="157"/>
      <c r="T402" s="157"/>
      <c r="U402" s="157"/>
      <c r="V402" s="157"/>
      <c r="W402" s="16"/>
      <c r="X402" s="16"/>
      <c r="Y402" s="16"/>
      <c r="Z402" s="16"/>
      <c r="AA402" s="604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6"/>
      <c r="BP402" s="16"/>
      <c r="BQ402" s="16"/>
      <c r="BR402" s="16"/>
      <c r="BS402" s="16"/>
      <c r="BT402" s="16"/>
      <c r="BU402" s="16"/>
      <c r="BV402" s="16"/>
      <c r="BW402" s="16"/>
      <c r="BX402" s="16"/>
      <c r="BY402" s="16"/>
      <c r="BZ402" s="16"/>
      <c r="CA402" s="16"/>
      <c r="CB402" s="16"/>
      <c r="CC402" s="16"/>
      <c r="CD402" s="16"/>
      <c r="CE402" s="16"/>
      <c r="CF402" s="16"/>
      <c r="CG402" s="16"/>
      <c r="CH402" s="16"/>
      <c r="CI402" s="16"/>
      <c r="CJ402" s="16"/>
      <c r="CK402" s="16"/>
      <c r="CL402" s="16"/>
      <c r="CM402" s="16"/>
      <c r="CN402" s="16"/>
      <c r="CO402" s="16"/>
      <c r="CP402" s="16"/>
      <c r="CQ402" s="16"/>
      <c r="CR402" s="16"/>
      <c r="CS402" s="16"/>
      <c r="CT402" s="16"/>
      <c r="CU402" s="16"/>
      <c r="CV402" s="16"/>
      <c r="CW402" s="16"/>
      <c r="CX402" s="16"/>
      <c r="CY402" s="16"/>
      <c r="CZ402" s="16"/>
      <c r="DA402" s="16"/>
      <c r="DB402" s="16"/>
      <c r="DC402" s="16"/>
      <c r="DD402" s="16"/>
      <c r="DE402" s="16"/>
      <c r="DF402" s="16"/>
      <c r="DG402" s="16"/>
      <c r="DH402" s="16"/>
      <c r="DI402" s="16"/>
      <c r="DJ402" s="16"/>
      <c r="DK402" s="16"/>
      <c r="DL402" s="16"/>
      <c r="DM402" s="16"/>
      <c r="DN402" s="16"/>
      <c r="DO402" s="16"/>
      <c r="DP402" s="16"/>
      <c r="DQ402" s="16"/>
      <c r="DR402" s="16"/>
      <c r="DS402" s="16"/>
      <c r="DT402" s="16"/>
      <c r="DU402" s="16"/>
      <c r="DV402" s="16"/>
      <c r="DW402" s="16"/>
      <c r="DX402" s="16"/>
      <c r="DY402" s="16"/>
      <c r="DZ402" s="16"/>
      <c r="EA402" s="16"/>
      <c r="EB402" s="16"/>
      <c r="EC402" s="16"/>
      <c r="ED402" s="16"/>
      <c r="EE402" s="16"/>
      <c r="EF402" s="16"/>
      <c r="EG402" s="16"/>
      <c r="EH402" s="16"/>
      <c r="EI402" s="16"/>
      <c r="EJ402" s="16"/>
      <c r="EK402" s="16"/>
      <c r="EL402" s="16"/>
      <c r="EM402" s="16"/>
      <c r="EN402" s="16"/>
      <c r="EO402" s="16"/>
      <c r="EP402" s="16"/>
      <c r="EQ402" s="16"/>
      <c r="ER402" s="16"/>
      <c r="ES402" s="16"/>
      <c r="ET402" s="16"/>
      <c r="EU402" s="16"/>
      <c r="EV402" s="16"/>
      <c r="EW402" s="16"/>
      <c r="EX402" s="16"/>
      <c r="EY402" s="16"/>
    </row>
    <row r="403" spans="1:155" ht="24.75" customHeight="1" x14ac:dyDescent="0.3">
      <c r="A403" s="538"/>
      <c r="B403" s="542"/>
      <c r="C403" s="539"/>
      <c r="D403" s="539"/>
      <c r="E403" s="546"/>
      <c r="F403" s="542"/>
      <c r="G403" s="548"/>
      <c r="H403" s="16"/>
      <c r="I403" s="16"/>
      <c r="J403" s="157"/>
      <c r="K403" s="157"/>
      <c r="L403" s="16"/>
      <c r="M403" s="16"/>
      <c r="N403" s="16"/>
      <c r="O403" s="538"/>
      <c r="P403" s="16"/>
      <c r="Q403" s="16"/>
      <c r="R403" s="16"/>
      <c r="S403" s="157"/>
      <c r="T403" s="157"/>
      <c r="U403" s="157"/>
      <c r="V403" s="157"/>
      <c r="W403" s="16"/>
      <c r="X403" s="16"/>
      <c r="Y403" s="16"/>
      <c r="Z403" s="16"/>
      <c r="AA403" s="604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6"/>
      <c r="BP403" s="16"/>
      <c r="BQ403" s="16"/>
      <c r="BR403" s="16"/>
      <c r="BS403" s="16"/>
      <c r="BT403" s="16"/>
      <c r="BU403" s="16"/>
      <c r="BV403" s="16"/>
      <c r="BW403" s="16"/>
      <c r="BX403" s="16"/>
      <c r="BY403" s="16"/>
      <c r="BZ403" s="16"/>
      <c r="CA403" s="16"/>
      <c r="CB403" s="16"/>
      <c r="CC403" s="16"/>
      <c r="CD403" s="16"/>
      <c r="CE403" s="16"/>
      <c r="CF403" s="16"/>
      <c r="CG403" s="16"/>
      <c r="CH403" s="16"/>
      <c r="CI403" s="16"/>
      <c r="CJ403" s="16"/>
      <c r="CK403" s="16"/>
      <c r="CL403" s="16"/>
      <c r="CM403" s="16"/>
      <c r="CN403" s="16"/>
      <c r="CO403" s="16"/>
      <c r="CP403" s="16"/>
      <c r="CQ403" s="16"/>
      <c r="CR403" s="16"/>
      <c r="CS403" s="16"/>
      <c r="CT403" s="16"/>
      <c r="CU403" s="16"/>
      <c r="CV403" s="16"/>
      <c r="CW403" s="16"/>
      <c r="CX403" s="16"/>
      <c r="CY403" s="16"/>
      <c r="CZ403" s="16"/>
      <c r="DA403" s="16"/>
      <c r="DB403" s="16"/>
      <c r="DC403" s="16"/>
      <c r="DD403" s="16"/>
      <c r="DE403" s="16"/>
      <c r="DF403" s="16"/>
      <c r="DG403" s="16"/>
      <c r="DH403" s="16"/>
      <c r="DI403" s="16"/>
      <c r="DJ403" s="16"/>
      <c r="DK403" s="16"/>
      <c r="DL403" s="16"/>
      <c r="DM403" s="16"/>
      <c r="DN403" s="16"/>
      <c r="DO403" s="16"/>
      <c r="DP403" s="16"/>
      <c r="DQ403" s="16"/>
      <c r="DR403" s="16"/>
      <c r="DS403" s="16"/>
      <c r="DT403" s="16"/>
      <c r="DU403" s="16"/>
      <c r="DV403" s="16"/>
      <c r="DW403" s="16"/>
      <c r="DX403" s="16"/>
      <c r="DY403" s="16"/>
      <c r="DZ403" s="16"/>
      <c r="EA403" s="16"/>
      <c r="EB403" s="16"/>
      <c r="EC403" s="16"/>
      <c r="ED403" s="16"/>
      <c r="EE403" s="16"/>
      <c r="EF403" s="16"/>
      <c r="EG403" s="16"/>
      <c r="EH403" s="16"/>
      <c r="EI403" s="16"/>
      <c r="EJ403" s="16"/>
      <c r="EK403" s="16"/>
      <c r="EL403" s="16"/>
      <c r="EM403" s="16"/>
      <c r="EN403" s="16"/>
      <c r="EO403" s="16"/>
      <c r="EP403" s="16"/>
      <c r="EQ403" s="16"/>
      <c r="ER403" s="16"/>
      <c r="ES403" s="16"/>
      <c r="ET403" s="16"/>
      <c r="EU403" s="16"/>
      <c r="EV403" s="16"/>
      <c r="EW403" s="16"/>
      <c r="EX403" s="16"/>
      <c r="EY403" s="16"/>
    </row>
    <row r="404" spans="1:155" ht="24.75" customHeight="1" x14ac:dyDescent="0.3">
      <c r="A404" s="538"/>
      <c r="B404" s="542"/>
      <c r="C404" s="539"/>
      <c r="D404" s="539"/>
      <c r="E404" s="546"/>
      <c r="F404" s="542"/>
      <c r="G404" s="548"/>
      <c r="H404" s="16"/>
      <c r="I404" s="16"/>
      <c r="J404" s="157"/>
      <c r="K404" s="157"/>
      <c r="L404" s="16"/>
      <c r="M404" s="16"/>
      <c r="N404" s="16"/>
      <c r="O404" s="538"/>
      <c r="P404" s="16"/>
      <c r="Q404" s="16"/>
      <c r="R404" s="16"/>
      <c r="S404" s="157"/>
      <c r="T404" s="157"/>
      <c r="U404" s="157"/>
      <c r="V404" s="157"/>
      <c r="W404" s="16"/>
      <c r="X404" s="16"/>
      <c r="Y404" s="16"/>
      <c r="Z404" s="16"/>
      <c r="AA404" s="604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  <c r="DD404" s="16"/>
      <c r="DE404" s="16"/>
      <c r="DF404" s="16"/>
      <c r="DG404" s="16"/>
      <c r="DH404" s="16"/>
      <c r="DI404" s="16"/>
      <c r="DJ404" s="16"/>
      <c r="DK404" s="16"/>
      <c r="DL404" s="16"/>
      <c r="DM404" s="16"/>
      <c r="DN404" s="16"/>
      <c r="DO404" s="16"/>
      <c r="DP404" s="16"/>
      <c r="DQ404" s="16"/>
      <c r="DR404" s="16"/>
      <c r="DS404" s="16"/>
      <c r="DT404" s="16"/>
      <c r="DU404" s="16"/>
      <c r="DV404" s="16"/>
      <c r="DW404" s="16"/>
      <c r="DX404" s="16"/>
      <c r="DY404" s="16"/>
      <c r="DZ404" s="16"/>
      <c r="EA404" s="16"/>
      <c r="EB404" s="16"/>
      <c r="EC404" s="16"/>
      <c r="ED404" s="16"/>
      <c r="EE404" s="16"/>
      <c r="EF404" s="16"/>
      <c r="EG404" s="16"/>
      <c r="EH404" s="16"/>
      <c r="EI404" s="16"/>
      <c r="EJ404" s="16"/>
      <c r="EK404" s="16"/>
      <c r="EL404" s="16"/>
      <c r="EM404" s="16"/>
      <c r="EN404" s="16"/>
      <c r="EO404" s="16"/>
      <c r="EP404" s="16"/>
      <c r="EQ404" s="16"/>
      <c r="ER404" s="16"/>
      <c r="ES404" s="16"/>
      <c r="ET404" s="16"/>
      <c r="EU404" s="16"/>
      <c r="EV404" s="16"/>
      <c r="EW404" s="16"/>
      <c r="EX404" s="16"/>
      <c r="EY404" s="16"/>
    </row>
    <row r="405" spans="1:155" ht="24.75" customHeight="1" x14ac:dyDescent="0.3">
      <c r="A405" s="538"/>
      <c r="B405" s="542"/>
      <c r="C405" s="539"/>
      <c r="D405" s="539"/>
      <c r="E405" s="546"/>
      <c r="F405" s="542"/>
      <c r="G405" s="548"/>
      <c r="H405" s="16"/>
      <c r="I405" s="16"/>
      <c r="J405" s="157"/>
      <c r="K405" s="157"/>
      <c r="L405" s="16"/>
      <c r="M405" s="16"/>
      <c r="N405" s="16"/>
      <c r="O405" s="538"/>
      <c r="P405" s="16"/>
      <c r="Q405" s="16"/>
      <c r="R405" s="16"/>
      <c r="S405" s="157"/>
      <c r="T405" s="157"/>
      <c r="U405" s="157"/>
      <c r="V405" s="157"/>
      <c r="W405" s="16"/>
      <c r="X405" s="16"/>
      <c r="Y405" s="16"/>
      <c r="Z405" s="16"/>
      <c r="AA405" s="604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 s="16"/>
      <c r="DR405" s="16"/>
      <c r="DS405" s="16"/>
      <c r="DT405" s="16"/>
      <c r="DU405" s="16"/>
      <c r="DV405" s="16"/>
      <c r="DW405" s="16"/>
      <c r="DX405" s="16"/>
      <c r="DY405" s="16"/>
      <c r="DZ405" s="16"/>
      <c r="EA405" s="16"/>
      <c r="EB405" s="16"/>
      <c r="EC405" s="16"/>
      <c r="ED405" s="16"/>
      <c r="EE405" s="16"/>
      <c r="EF405" s="16"/>
      <c r="EG405" s="16"/>
      <c r="EH405" s="16"/>
      <c r="EI405" s="16"/>
      <c r="EJ405" s="16"/>
      <c r="EK405" s="16"/>
      <c r="EL405" s="16"/>
      <c r="EM405" s="16"/>
      <c r="EN405" s="16"/>
      <c r="EO405" s="16"/>
      <c r="EP405" s="16"/>
      <c r="EQ405" s="16"/>
      <c r="ER405" s="16"/>
      <c r="ES405" s="16"/>
      <c r="ET405" s="16"/>
      <c r="EU405" s="16"/>
      <c r="EV405" s="16"/>
      <c r="EW405" s="16"/>
      <c r="EX405" s="16"/>
      <c r="EY405" s="16"/>
    </row>
    <row r="406" spans="1:155" ht="24.75" customHeight="1" x14ac:dyDescent="0.3">
      <c r="A406" s="538"/>
      <c r="B406" s="542"/>
      <c r="C406" s="539"/>
      <c r="D406" s="539"/>
      <c r="E406" s="546"/>
      <c r="F406" s="542"/>
      <c r="G406" s="548"/>
      <c r="H406" s="16"/>
      <c r="I406" s="16"/>
      <c r="J406" s="157"/>
      <c r="K406" s="157"/>
      <c r="L406" s="16"/>
      <c r="M406" s="16"/>
      <c r="N406" s="16"/>
      <c r="O406" s="538"/>
      <c r="P406" s="16"/>
      <c r="Q406" s="16"/>
      <c r="R406" s="16"/>
      <c r="S406" s="157"/>
      <c r="T406" s="157"/>
      <c r="U406" s="157"/>
      <c r="V406" s="157"/>
      <c r="W406" s="16"/>
      <c r="X406" s="16"/>
      <c r="Y406" s="16"/>
      <c r="Z406" s="16"/>
      <c r="AA406" s="604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  <c r="DD406" s="16"/>
      <c r="DE406" s="16"/>
      <c r="DF406" s="16"/>
      <c r="DG406" s="16"/>
      <c r="DH406" s="16"/>
      <c r="DI406" s="16"/>
      <c r="DJ406" s="16"/>
      <c r="DK406" s="16"/>
      <c r="DL406" s="16"/>
      <c r="DM406" s="16"/>
      <c r="DN406" s="16"/>
      <c r="DO406" s="16"/>
      <c r="DP406" s="16"/>
      <c r="DQ406" s="16"/>
      <c r="DR406" s="16"/>
      <c r="DS406" s="16"/>
      <c r="DT406" s="16"/>
      <c r="DU406" s="16"/>
      <c r="DV406" s="16"/>
      <c r="DW406" s="16"/>
      <c r="DX406" s="16"/>
      <c r="DY406" s="16"/>
      <c r="DZ406" s="16"/>
      <c r="EA406" s="16"/>
      <c r="EB406" s="16"/>
      <c r="EC406" s="16"/>
      <c r="ED406" s="16"/>
      <c r="EE406" s="16"/>
      <c r="EF406" s="16"/>
      <c r="EG406" s="16"/>
      <c r="EH406" s="16"/>
      <c r="EI406" s="16"/>
      <c r="EJ406" s="16"/>
      <c r="EK406" s="16"/>
      <c r="EL406" s="16"/>
      <c r="EM406" s="16"/>
      <c r="EN406" s="16"/>
      <c r="EO406" s="16"/>
      <c r="EP406" s="16"/>
      <c r="EQ406" s="16"/>
      <c r="ER406" s="16"/>
      <c r="ES406" s="16"/>
      <c r="ET406" s="16"/>
      <c r="EU406" s="16"/>
      <c r="EV406" s="16"/>
      <c r="EW406" s="16"/>
      <c r="EX406" s="16"/>
      <c r="EY406" s="16"/>
    </row>
    <row r="407" spans="1:155" ht="24.75" customHeight="1" x14ac:dyDescent="0.3">
      <c r="A407" s="553"/>
      <c r="B407" s="548"/>
      <c r="C407" s="536"/>
      <c r="D407" s="536"/>
      <c r="E407" s="548"/>
      <c r="F407" s="542"/>
      <c r="G407" s="548"/>
      <c r="H407" s="16"/>
      <c r="I407" s="16"/>
      <c r="J407" s="157"/>
      <c r="K407" s="157"/>
      <c r="L407" s="16"/>
      <c r="M407" s="16"/>
      <c r="N407" s="16"/>
      <c r="O407" s="553"/>
      <c r="P407" s="16"/>
      <c r="Q407" s="16"/>
      <c r="R407" s="16"/>
      <c r="S407" s="157"/>
      <c r="T407" s="157"/>
      <c r="U407" s="157"/>
      <c r="V407" s="157"/>
      <c r="W407" s="16"/>
      <c r="X407" s="16"/>
      <c r="Y407" s="16"/>
      <c r="Z407" s="16"/>
      <c r="AA407" s="604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 s="16"/>
      <c r="DR407" s="16"/>
      <c r="DS407" s="16"/>
      <c r="DT407" s="16"/>
      <c r="DU407" s="16"/>
      <c r="DV407" s="16"/>
      <c r="DW407" s="16"/>
      <c r="DX407" s="16"/>
      <c r="DY407" s="16"/>
      <c r="DZ407" s="16"/>
      <c r="EA407" s="16"/>
      <c r="EB407" s="16"/>
      <c r="EC407" s="16"/>
      <c r="ED407" s="16"/>
      <c r="EE407" s="16"/>
      <c r="EF407" s="16"/>
      <c r="EG407" s="16"/>
      <c r="EH407" s="16"/>
      <c r="EI407" s="16"/>
      <c r="EJ407" s="16"/>
      <c r="EK407" s="16"/>
      <c r="EL407" s="16"/>
      <c r="EM407" s="16"/>
      <c r="EN407" s="16"/>
      <c r="EO407" s="16"/>
      <c r="EP407" s="16"/>
      <c r="EQ407" s="16"/>
      <c r="ER407" s="16"/>
      <c r="ES407" s="16"/>
      <c r="ET407" s="16"/>
      <c r="EU407" s="16"/>
      <c r="EV407" s="16"/>
      <c r="EW407" s="16"/>
      <c r="EX407" s="16"/>
      <c r="EY407" s="16"/>
    </row>
    <row r="408" spans="1:155" ht="24.75" customHeight="1" x14ac:dyDescent="0.3">
      <c r="A408" s="548"/>
      <c r="B408" s="548"/>
      <c r="C408" s="536"/>
      <c r="D408" s="536"/>
      <c r="E408" s="548"/>
      <c r="F408" s="542"/>
      <c r="G408" s="548"/>
      <c r="H408" s="16"/>
      <c r="I408" s="16"/>
      <c r="J408" s="157"/>
      <c r="K408" s="157"/>
      <c r="L408" s="16"/>
      <c r="M408" s="16"/>
      <c r="N408" s="16"/>
      <c r="O408" s="548"/>
      <c r="P408" s="16"/>
      <c r="Q408" s="16"/>
      <c r="R408" s="16"/>
      <c r="S408" s="157"/>
      <c r="T408" s="157"/>
      <c r="U408" s="157"/>
      <c r="V408" s="157"/>
      <c r="W408" s="16"/>
      <c r="X408" s="16"/>
      <c r="Y408" s="16"/>
      <c r="Z408" s="16"/>
      <c r="AA408" s="604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  <c r="DD408" s="16"/>
      <c r="DE408" s="16"/>
      <c r="DF408" s="16"/>
      <c r="DG408" s="16"/>
      <c r="DH408" s="16"/>
      <c r="DI408" s="16"/>
      <c r="DJ408" s="16"/>
      <c r="DK408" s="16"/>
      <c r="DL408" s="16"/>
      <c r="DM408" s="16"/>
      <c r="DN408" s="16"/>
      <c r="DO408" s="16"/>
      <c r="DP408" s="16"/>
      <c r="DQ408" s="16"/>
      <c r="DR408" s="16"/>
      <c r="DS408" s="16"/>
      <c r="DT408" s="16"/>
      <c r="DU408" s="16"/>
      <c r="DV408" s="16"/>
      <c r="DW408" s="16"/>
      <c r="DX408" s="16"/>
      <c r="DY408" s="16"/>
      <c r="DZ408" s="16"/>
      <c r="EA408" s="16"/>
      <c r="EB408" s="16"/>
      <c r="EC408" s="16"/>
      <c r="ED408" s="16"/>
      <c r="EE408" s="16"/>
      <c r="EF408" s="16"/>
      <c r="EG408" s="16"/>
      <c r="EH408" s="16"/>
      <c r="EI408" s="16"/>
      <c r="EJ408" s="16"/>
      <c r="EK408" s="16"/>
      <c r="EL408" s="16"/>
      <c r="EM408" s="16"/>
      <c r="EN408" s="16"/>
      <c r="EO408" s="16"/>
      <c r="EP408" s="16"/>
      <c r="EQ408" s="16"/>
      <c r="ER408" s="16"/>
      <c r="ES408" s="16"/>
      <c r="ET408" s="16"/>
      <c r="EU408" s="16"/>
      <c r="EV408" s="16"/>
      <c r="EW408" s="16"/>
      <c r="EX408" s="16"/>
      <c r="EY408" s="16"/>
    </row>
    <row r="409" spans="1:155" ht="24.75" customHeight="1" x14ac:dyDescent="0.3">
      <c r="A409" s="548"/>
      <c r="B409" s="548"/>
      <c r="C409" s="537"/>
      <c r="D409" s="537"/>
      <c r="E409" s="548"/>
      <c r="F409" s="542"/>
      <c r="G409" s="548"/>
      <c r="H409" s="16"/>
      <c r="I409" s="16"/>
      <c r="J409" s="157"/>
      <c r="K409" s="157"/>
      <c r="L409" s="16"/>
      <c r="M409" s="16"/>
      <c r="N409" s="16"/>
      <c r="O409" s="548"/>
      <c r="P409" s="16"/>
      <c r="Q409" s="16"/>
      <c r="R409" s="16"/>
      <c r="S409" s="157"/>
      <c r="T409" s="157"/>
      <c r="U409" s="157"/>
      <c r="V409" s="157"/>
      <c r="W409" s="16"/>
      <c r="X409" s="16"/>
      <c r="Y409" s="16"/>
      <c r="Z409" s="16"/>
      <c r="AA409" s="604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  <c r="DD409" s="16"/>
      <c r="DE409" s="16"/>
      <c r="DF409" s="16"/>
      <c r="DG409" s="16"/>
      <c r="DH409" s="16"/>
      <c r="DI409" s="16"/>
      <c r="DJ409" s="16"/>
      <c r="DK409" s="16"/>
      <c r="DL409" s="16"/>
      <c r="DM409" s="16"/>
      <c r="DN409" s="16"/>
      <c r="DO409" s="16"/>
      <c r="DP409" s="16"/>
      <c r="DQ409" s="16"/>
      <c r="DR409" s="16"/>
      <c r="DS409" s="16"/>
      <c r="DT409" s="16"/>
      <c r="DU409" s="16"/>
      <c r="DV409" s="16"/>
      <c r="DW409" s="16"/>
      <c r="DX409" s="16"/>
      <c r="DY409" s="16"/>
      <c r="DZ409" s="16"/>
      <c r="EA409" s="16"/>
      <c r="EB409" s="16"/>
      <c r="EC409" s="16"/>
      <c r="ED409" s="16"/>
      <c r="EE409" s="16"/>
      <c r="EF409" s="16"/>
      <c r="EG409" s="16"/>
      <c r="EH409" s="16"/>
      <c r="EI409" s="16"/>
      <c r="EJ409" s="16"/>
      <c r="EK409" s="16"/>
      <c r="EL409" s="16"/>
      <c r="EM409" s="16"/>
      <c r="EN409" s="16"/>
      <c r="EO409" s="16"/>
      <c r="EP409" s="16"/>
      <c r="EQ409" s="16"/>
      <c r="ER409" s="16"/>
      <c r="ES409" s="16"/>
      <c r="ET409" s="16"/>
      <c r="EU409" s="16"/>
      <c r="EV409" s="16"/>
      <c r="EW409" s="16"/>
      <c r="EX409" s="16"/>
      <c r="EY409" s="16"/>
    </row>
    <row r="410" spans="1:155" ht="24.75" customHeight="1" x14ac:dyDescent="0.3">
      <c r="A410" s="538"/>
      <c r="B410" s="538"/>
      <c r="C410" s="537"/>
      <c r="D410" s="537"/>
      <c r="E410" s="538"/>
      <c r="F410" s="542"/>
      <c r="G410" s="548"/>
      <c r="H410" s="16"/>
      <c r="I410" s="16"/>
      <c r="J410" s="157"/>
      <c r="K410" s="157"/>
      <c r="L410" s="16"/>
      <c r="M410" s="16"/>
      <c r="N410" s="16"/>
      <c r="O410" s="538"/>
      <c r="P410" s="16"/>
      <c r="Q410" s="16"/>
      <c r="R410" s="16"/>
      <c r="S410" s="157"/>
      <c r="T410" s="157"/>
      <c r="U410" s="157"/>
      <c r="V410" s="157"/>
      <c r="W410" s="16"/>
      <c r="X410" s="16"/>
      <c r="Y410" s="16"/>
      <c r="Z410" s="16"/>
      <c r="AA410" s="604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  <c r="DD410" s="16"/>
      <c r="DE410" s="16"/>
      <c r="DF410" s="16"/>
      <c r="DG410" s="16"/>
      <c r="DH410" s="16"/>
      <c r="DI410" s="16"/>
      <c r="DJ410" s="16"/>
      <c r="DK410" s="16"/>
      <c r="DL410" s="16"/>
      <c r="DM410" s="16"/>
      <c r="DN410" s="16"/>
      <c r="DO410" s="16"/>
      <c r="DP410" s="16"/>
      <c r="DQ410" s="16"/>
      <c r="DR410" s="16"/>
      <c r="DS410" s="16"/>
      <c r="DT410" s="16"/>
      <c r="DU410" s="16"/>
      <c r="DV410" s="16"/>
      <c r="DW410" s="16"/>
      <c r="DX410" s="16"/>
      <c r="DY410" s="16"/>
      <c r="DZ410" s="16"/>
      <c r="EA410" s="16"/>
      <c r="EB410" s="16"/>
      <c r="EC410" s="16"/>
      <c r="ED410" s="16"/>
      <c r="EE410" s="16"/>
      <c r="EF410" s="16"/>
      <c r="EG410" s="16"/>
      <c r="EH410" s="16"/>
      <c r="EI410" s="16"/>
      <c r="EJ410" s="16"/>
      <c r="EK410" s="16"/>
      <c r="EL410" s="16"/>
      <c r="EM410" s="16"/>
      <c r="EN410" s="16"/>
      <c r="EO410" s="16"/>
      <c r="EP410" s="16"/>
      <c r="EQ410" s="16"/>
      <c r="ER410" s="16"/>
      <c r="ES410" s="16"/>
      <c r="ET410" s="16"/>
      <c r="EU410" s="16"/>
      <c r="EV410" s="16"/>
      <c r="EW410" s="16"/>
      <c r="EX410" s="16"/>
      <c r="EY410" s="16"/>
    </row>
    <row r="411" spans="1:155" ht="24.75" customHeight="1" x14ac:dyDescent="0.3">
      <c r="A411" s="538"/>
      <c r="B411" s="538"/>
      <c r="C411" s="537"/>
      <c r="D411" s="537"/>
      <c r="E411" s="538"/>
      <c r="F411" s="542"/>
      <c r="G411" s="548"/>
      <c r="H411" s="16"/>
      <c r="I411" s="16"/>
      <c r="J411" s="157"/>
      <c r="K411" s="157"/>
      <c r="L411" s="16"/>
      <c r="M411" s="16"/>
      <c r="N411" s="16"/>
      <c r="O411" s="538"/>
      <c r="P411" s="16"/>
      <c r="Q411" s="16"/>
      <c r="R411" s="16"/>
      <c r="S411" s="157"/>
      <c r="T411" s="157"/>
      <c r="U411" s="157"/>
      <c r="V411" s="157"/>
      <c r="W411" s="16"/>
      <c r="X411" s="16"/>
      <c r="Y411" s="16"/>
      <c r="Z411" s="16"/>
      <c r="AA411" s="604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  <c r="DD411" s="16"/>
      <c r="DE411" s="16"/>
      <c r="DF411" s="16"/>
      <c r="DG411" s="16"/>
      <c r="DH411" s="16"/>
      <c r="DI411" s="16"/>
      <c r="DJ411" s="16"/>
      <c r="DK411" s="16"/>
      <c r="DL411" s="16"/>
      <c r="DM411" s="16"/>
      <c r="DN411" s="16"/>
      <c r="DO411" s="16"/>
      <c r="DP411" s="16"/>
      <c r="DQ411" s="16"/>
      <c r="DR411" s="16"/>
      <c r="DS411" s="16"/>
      <c r="DT411" s="16"/>
      <c r="DU411" s="16"/>
      <c r="DV411" s="16"/>
      <c r="DW411" s="16"/>
      <c r="DX411" s="16"/>
      <c r="DY411" s="16"/>
      <c r="DZ411" s="16"/>
      <c r="EA411" s="16"/>
      <c r="EB411" s="16"/>
      <c r="EC411" s="16"/>
      <c r="ED411" s="16"/>
      <c r="EE411" s="16"/>
      <c r="EF411" s="16"/>
      <c r="EG411" s="16"/>
      <c r="EH411" s="16"/>
      <c r="EI411" s="16"/>
      <c r="EJ411" s="16"/>
      <c r="EK411" s="16"/>
      <c r="EL411" s="16"/>
      <c r="EM411" s="16"/>
      <c r="EN411" s="16"/>
      <c r="EO411" s="16"/>
      <c r="EP411" s="16"/>
      <c r="EQ411" s="16"/>
      <c r="ER411" s="16"/>
      <c r="ES411" s="16"/>
      <c r="ET411" s="16"/>
      <c r="EU411" s="16"/>
      <c r="EV411" s="16"/>
      <c r="EW411" s="16"/>
      <c r="EX411" s="16"/>
      <c r="EY411" s="16"/>
    </row>
    <row r="412" spans="1:155" ht="24.75" customHeight="1" x14ac:dyDescent="0.3">
      <c r="A412" s="540"/>
      <c r="B412" s="538"/>
      <c r="C412" s="536"/>
      <c r="D412" s="536"/>
      <c r="E412" s="16"/>
      <c r="F412" s="542"/>
      <c r="G412" s="548"/>
      <c r="H412" s="16"/>
      <c r="I412" s="16"/>
      <c r="J412" s="157"/>
      <c r="K412" s="157"/>
      <c r="L412" s="16"/>
      <c r="M412" s="16"/>
      <c r="N412" s="16"/>
      <c r="O412" s="540"/>
      <c r="P412" s="16"/>
      <c r="Q412" s="16"/>
      <c r="R412" s="16"/>
      <c r="S412" s="157"/>
      <c r="T412" s="157"/>
      <c r="U412" s="157"/>
      <c r="V412" s="157"/>
      <c r="W412" s="16"/>
      <c r="X412" s="16"/>
      <c r="Y412" s="16"/>
      <c r="Z412" s="16"/>
      <c r="AA412" s="604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  <c r="DD412" s="16"/>
      <c r="DE412" s="16"/>
      <c r="DF412" s="16"/>
      <c r="DG412" s="16"/>
      <c r="DH412" s="16"/>
      <c r="DI412" s="16"/>
      <c r="DJ412" s="16"/>
      <c r="DK412" s="16"/>
      <c r="DL412" s="16"/>
      <c r="DM412" s="16"/>
      <c r="DN412" s="16"/>
      <c r="DO412" s="16"/>
      <c r="DP412" s="16"/>
      <c r="DQ412" s="16"/>
      <c r="DR412" s="16"/>
      <c r="DS412" s="16"/>
      <c r="DT412" s="16"/>
      <c r="DU412" s="16"/>
      <c r="DV412" s="16"/>
      <c r="DW412" s="16"/>
      <c r="DX412" s="16"/>
      <c r="DY412" s="16"/>
      <c r="DZ412" s="16"/>
      <c r="EA412" s="16"/>
      <c r="EB412" s="16"/>
      <c r="EC412" s="16"/>
      <c r="ED412" s="16"/>
      <c r="EE412" s="16"/>
      <c r="EF412" s="16"/>
      <c r="EG412" s="16"/>
      <c r="EH412" s="16"/>
      <c r="EI412" s="16"/>
      <c r="EJ412" s="16"/>
      <c r="EK412" s="16"/>
      <c r="EL412" s="16"/>
      <c r="EM412" s="16"/>
      <c r="EN412" s="16"/>
      <c r="EO412" s="16"/>
      <c r="EP412" s="16"/>
      <c r="EQ412" s="16"/>
      <c r="ER412" s="16"/>
      <c r="ES412" s="16"/>
      <c r="ET412" s="16"/>
      <c r="EU412" s="16"/>
      <c r="EV412" s="16"/>
      <c r="EW412" s="16"/>
      <c r="EX412" s="16"/>
      <c r="EY412" s="16"/>
    </row>
    <row r="413" spans="1:155" ht="24.75" customHeight="1" x14ac:dyDescent="0.3">
      <c r="A413" s="539"/>
      <c r="B413" s="542"/>
      <c r="C413" s="543"/>
      <c r="D413" s="544"/>
      <c r="E413" s="539"/>
      <c r="F413" s="542"/>
      <c r="G413" s="548"/>
      <c r="H413" s="16"/>
      <c r="I413" s="16"/>
      <c r="J413" s="157"/>
      <c r="K413" s="157"/>
      <c r="L413" s="16"/>
      <c r="M413" s="16"/>
      <c r="N413" s="16"/>
      <c r="O413" s="539"/>
      <c r="P413" s="16"/>
      <c r="Q413" s="16"/>
      <c r="R413" s="16"/>
      <c r="S413" s="157"/>
      <c r="T413" s="157"/>
      <c r="U413" s="157"/>
      <c r="V413" s="157"/>
      <c r="W413" s="16"/>
      <c r="X413" s="16"/>
      <c r="Y413" s="16"/>
      <c r="Z413" s="16"/>
      <c r="AA413" s="604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  <c r="DD413" s="16"/>
      <c r="DE413" s="16"/>
      <c r="DF413" s="16"/>
      <c r="DG413" s="16"/>
      <c r="DH413" s="16"/>
      <c r="DI413" s="16"/>
      <c r="DJ413" s="16"/>
      <c r="DK413" s="16"/>
      <c r="DL413" s="16"/>
      <c r="DM413" s="16"/>
      <c r="DN413" s="16"/>
      <c r="DO413" s="16"/>
      <c r="DP413" s="16"/>
      <c r="DQ413" s="16"/>
      <c r="DR413" s="16"/>
      <c r="DS413" s="16"/>
      <c r="DT413" s="16"/>
      <c r="DU413" s="16"/>
      <c r="DV413" s="16"/>
      <c r="DW413" s="16"/>
      <c r="DX413" s="16"/>
      <c r="DY413" s="16"/>
      <c r="DZ413" s="16"/>
      <c r="EA413" s="16"/>
      <c r="EB413" s="16"/>
      <c r="EC413" s="16"/>
      <c r="ED413" s="16"/>
      <c r="EE413" s="16"/>
      <c r="EF413" s="16"/>
      <c r="EG413" s="16"/>
      <c r="EH413" s="16"/>
      <c r="EI413" s="16"/>
      <c r="EJ413" s="16"/>
      <c r="EK413" s="16"/>
      <c r="EL413" s="16"/>
      <c r="EM413" s="16"/>
      <c r="EN413" s="16"/>
      <c r="EO413" s="16"/>
      <c r="EP413" s="16"/>
      <c r="EQ413" s="16"/>
      <c r="ER413" s="16"/>
      <c r="ES413" s="16"/>
      <c r="ET413" s="16"/>
      <c r="EU413" s="16"/>
      <c r="EV413" s="16"/>
      <c r="EW413" s="16"/>
      <c r="EX413" s="16"/>
      <c r="EY413" s="16"/>
    </row>
    <row r="414" spans="1:155" ht="24.75" customHeight="1" x14ac:dyDescent="0.3">
      <c r="A414" s="539"/>
      <c r="B414" s="545"/>
      <c r="C414" s="543"/>
      <c r="D414" s="544"/>
      <c r="E414" s="539"/>
      <c r="F414" s="542"/>
      <c r="G414" s="548"/>
      <c r="H414" s="16"/>
      <c r="I414" s="16"/>
      <c r="J414" s="157"/>
      <c r="K414" s="157"/>
      <c r="L414" s="16"/>
      <c r="M414" s="16"/>
      <c r="N414" s="16"/>
      <c r="O414" s="539"/>
      <c r="P414" s="16"/>
      <c r="Q414" s="16"/>
      <c r="R414" s="16"/>
      <c r="S414" s="157"/>
      <c r="T414" s="157"/>
      <c r="U414" s="157"/>
      <c r="V414" s="157"/>
      <c r="W414" s="16"/>
      <c r="X414" s="16"/>
      <c r="Y414" s="16"/>
      <c r="Z414" s="16"/>
      <c r="AA414" s="604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 s="16"/>
      <c r="DR414" s="16"/>
      <c r="DS414" s="16"/>
      <c r="DT414" s="16"/>
      <c r="DU414" s="16"/>
      <c r="DV414" s="16"/>
      <c r="DW414" s="16"/>
      <c r="DX414" s="16"/>
      <c r="DY414" s="16"/>
      <c r="DZ414" s="16"/>
      <c r="EA414" s="16"/>
      <c r="EB414" s="16"/>
      <c r="EC414" s="16"/>
      <c r="ED414" s="16"/>
      <c r="EE414" s="16"/>
      <c r="EF414" s="16"/>
      <c r="EG414" s="16"/>
      <c r="EH414" s="16"/>
      <c r="EI414" s="16"/>
      <c r="EJ414" s="16"/>
      <c r="EK414" s="16"/>
      <c r="EL414" s="16"/>
      <c r="EM414" s="16"/>
      <c r="EN414" s="16"/>
      <c r="EO414" s="16"/>
      <c r="EP414" s="16"/>
      <c r="EQ414" s="16"/>
      <c r="ER414" s="16"/>
      <c r="ES414" s="16"/>
      <c r="ET414" s="16"/>
      <c r="EU414" s="16"/>
      <c r="EV414" s="16"/>
      <c r="EW414" s="16"/>
      <c r="EX414" s="16"/>
      <c r="EY414" s="16"/>
    </row>
    <row r="415" spans="1:155" ht="24.75" customHeight="1" x14ac:dyDescent="0.3">
      <c r="A415" s="542"/>
      <c r="B415" s="542"/>
      <c r="C415" s="543"/>
      <c r="D415" s="544"/>
      <c r="E415" s="546"/>
      <c r="F415" s="542"/>
      <c r="G415" s="548"/>
      <c r="H415" s="16"/>
      <c r="I415" s="16"/>
      <c r="J415" s="157"/>
      <c r="K415" s="157"/>
      <c r="L415" s="16"/>
      <c r="M415" s="16"/>
      <c r="N415" s="16"/>
      <c r="O415" s="542"/>
      <c r="P415" s="16"/>
      <c r="Q415" s="16"/>
      <c r="R415" s="16"/>
      <c r="S415" s="157"/>
      <c r="T415" s="157"/>
      <c r="U415" s="157"/>
      <c r="V415" s="157"/>
      <c r="W415" s="16"/>
      <c r="X415" s="16"/>
      <c r="Y415" s="16"/>
      <c r="Z415" s="16"/>
      <c r="AA415" s="604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  <c r="DD415" s="16"/>
      <c r="DE415" s="16"/>
      <c r="DF415" s="16"/>
      <c r="DG415" s="16"/>
      <c r="DH415" s="16"/>
      <c r="DI415" s="16"/>
      <c r="DJ415" s="16"/>
      <c r="DK415" s="16"/>
      <c r="DL415" s="16"/>
      <c r="DM415" s="16"/>
      <c r="DN415" s="16"/>
      <c r="DO415" s="16"/>
      <c r="DP415" s="16"/>
      <c r="DQ415" s="16"/>
      <c r="DR415" s="16"/>
      <c r="DS415" s="16"/>
      <c r="DT415" s="16"/>
      <c r="DU415" s="16"/>
      <c r="DV415" s="16"/>
      <c r="DW415" s="16"/>
      <c r="DX415" s="16"/>
      <c r="DY415" s="16"/>
      <c r="DZ415" s="16"/>
      <c r="EA415" s="16"/>
      <c r="EB415" s="16"/>
      <c r="EC415" s="16"/>
      <c r="ED415" s="16"/>
      <c r="EE415" s="16"/>
      <c r="EF415" s="16"/>
      <c r="EG415" s="16"/>
      <c r="EH415" s="16"/>
      <c r="EI415" s="16"/>
      <c r="EJ415" s="16"/>
      <c r="EK415" s="16"/>
      <c r="EL415" s="16"/>
      <c r="EM415" s="16"/>
      <c r="EN415" s="16"/>
      <c r="EO415" s="16"/>
      <c r="EP415" s="16"/>
      <c r="EQ415" s="16"/>
      <c r="ER415" s="16"/>
      <c r="ES415" s="16"/>
      <c r="ET415" s="16"/>
      <c r="EU415" s="16"/>
      <c r="EV415" s="16"/>
      <c r="EW415" s="16"/>
      <c r="EX415" s="16"/>
      <c r="EY415" s="16"/>
    </row>
    <row r="416" spans="1:155" ht="24.75" customHeight="1" x14ac:dyDescent="0.3">
      <c r="A416" s="542"/>
      <c r="B416" s="542"/>
      <c r="C416" s="543"/>
      <c r="D416" s="543"/>
      <c r="E416" s="546"/>
      <c r="F416" s="542"/>
      <c r="G416" s="548"/>
      <c r="H416" s="16"/>
      <c r="I416" s="16"/>
      <c r="J416" s="157"/>
      <c r="K416" s="157"/>
      <c r="L416" s="16"/>
      <c r="M416" s="16"/>
      <c r="N416" s="16"/>
      <c r="O416" s="542"/>
      <c r="P416" s="16"/>
      <c r="Q416" s="16"/>
      <c r="R416" s="16"/>
      <c r="S416" s="157"/>
      <c r="T416" s="157"/>
      <c r="U416" s="157"/>
      <c r="V416" s="157"/>
      <c r="W416" s="16"/>
      <c r="X416" s="16"/>
      <c r="Y416" s="16"/>
      <c r="Z416" s="16"/>
      <c r="AA416" s="604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  <c r="CZ416" s="16"/>
      <c r="DA416" s="16"/>
      <c r="DB416" s="16"/>
      <c r="DC416" s="16"/>
      <c r="DD416" s="16"/>
      <c r="DE416" s="16"/>
      <c r="DF416" s="16"/>
      <c r="DG416" s="16"/>
      <c r="DH416" s="16"/>
      <c r="DI416" s="16"/>
      <c r="DJ416" s="16"/>
      <c r="DK416" s="16"/>
      <c r="DL416" s="16"/>
      <c r="DM416" s="16"/>
      <c r="DN416" s="16"/>
      <c r="DO416" s="16"/>
      <c r="DP416" s="16"/>
      <c r="DQ416" s="16"/>
      <c r="DR416" s="16"/>
      <c r="DS416" s="16"/>
      <c r="DT416" s="16"/>
      <c r="DU416" s="16"/>
      <c r="DV416" s="16"/>
      <c r="DW416" s="16"/>
      <c r="DX416" s="16"/>
      <c r="DY416" s="16"/>
      <c r="DZ416" s="16"/>
      <c r="EA416" s="16"/>
      <c r="EB416" s="16"/>
      <c r="EC416" s="16"/>
      <c r="ED416" s="16"/>
      <c r="EE416" s="16"/>
      <c r="EF416" s="16"/>
      <c r="EG416" s="16"/>
      <c r="EH416" s="16"/>
      <c r="EI416" s="16"/>
      <c r="EJ416" s="16"/>
      <c r="EK416" s="16"/>
      <c r="EL416" s="16"/>
      <c r="EM416" s="16"/>
      <c r="EN416" s="16"/>
      <c r="EO416" s="16"/>
      <c r="EP416" s="16"/>
      <c r="EQ416" s="16"/>
      <c r="ER416" s="16"/>
      <c r="ES416" s="16"/>
      <c r="ET416" s="16"/>
      <c r="EU416" s="16"/>
      <c r="EV416" s="16"/>
      <c r="EW416" s="16"/>
      <c r="EX416" s="16"/>
      <c r="EY416" s="16"/>
    </row>
    <row r="417" spans="1:155" ht="24.75" customHeight="1" x14ac:dyDescent="0.3">
      <c r="A417" s="542"/>
      <c r="B417" s="542"/>
      <c r="C417" s="543"/>
      <c r="D417" s="543"/>
      <c r="E417" s="546"/>
      <c r="F417" s="542"/>
      <c r="G417" s="548"/>
      <c r="H417" s="16"/>
      <c r="I417" s="16"/>
      <c r="J417" s="157"/>
      <c r="K417" s="157"/>
      <c r="L417" s="16"/>
      <c r="M417" s="16"/>
      <c r="N417" s="16"/>
      <c r="O417" s="542"/>
      <c r="P417" s="16"/>
      <c r="Q417" s="16"/>
      <c r="R417" s="16"/>
      <c r="S417" s="157"/>
      <c r="T417" s="157"/>
      <c r="U417" s="157"/>
      <c r="V417" s="157"/>
      <c r="W417" s="16"/>
      <c r="X417" s="16"/>
      <c r="Y417" s="16"/>
      <c r="Z417" s="16"/>
      <c r="AA417" s="604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  <c r="CZ417" s="16"/>
      <c r="DA417" s="16"/>
      <c r="DB417" s="16"/>
      <c r="DC417" s="16"/>
      <c r="DD417" s="16"/>
      <c r="DE417" s="16"/>
      <c r="DF417" s="16"/>
      <c r="DG417" s="16"/>
      <c r="DH417" s="16"/>
      <c r="DI417" s="16"/>
      <c r="DJ417" s="16"/>
      <c r="DK417" s="16"/>
      <c r="DL417" s="16"/>
      <c r="DM417" s="16"/>
      <c r="DN417" s="16"/>
      <c r="DO417" s="16"/>
      <c r="DP417" s="16"/>
      <c r="DQ417" s="16"/>
      <c r="DR417" s="16"/>
      <c r="DS417" s="16"/>
      <c r="DT417" s="16"/>
      <c r="DU417" s="16"/>
      <c r="DV417" s="16"/>
      <c r="DW417" s="16"/>
      <c r="DX417" s="16"/>
      <c r="DY417" s="16"/>
      <c r="DZ417" s="16"/>
      <c r="EA417" s="16"/>
      <c r="EB417" s="16"/>
      <c r="EC417" s="16"/>
      <c r="ED417" s="16"/>
      <c r="EE417" s="16"/>
      <c r="EF417" s="16"/>
      <c r="EG417" s="16"/>
      <c r="EH417" s="16"/>
      <c r="EI417" s="16"/>
      <c r="EJ417" s="16"/>
      <c r="EK417" s="16"/>
      <c r="EL417" s="16"/>
      <c r="EM417" s="16"/>
      <c r="EN417" s="16"/>
      <c r="EO417" s="16"/>
      <c r="EP417" s="16"/>
      <c r="EQ417" s="16"/>
      <c r="ER417" s="16"/>
      <c r="ES417" s="16"/>
      <c r="ET417" s="16"/>
      <c r="EU417" s="16"/>
      <c r="EV417" s="16"/>
      <c r="EW417" s="16"/>
      <c r="EX417" s="16"/>
      <c r="EY417" s="16"/>
    </row>
    <row r="418" spans="1:155" ht="24.75" customHeight="1" x14ac:dyDescent="0.3">
      <c r="A418" s="542"/>
      <c r="B418" s="542"/>
      <c r="C418" s="543"/>
      <c r="D418" s="543"/>
      <c r="E418" s="546"/>
      <c r="F418" s="542"/>
      <c r="G418" s="548"/>
      <c r="H418" s="16"/>
      <c r="I418" s="16"/>
      <c r="J418" s="157"/>
      <c r="K418" s="157"/>
      <c r="L418" s="16"/>
      <c r="M418" s="16"/>
      <c r="N418" s="16"/>
      <c r="O418" s="542"/>
      <c r="P418" s="16"/>
      <c r="Q418" s="16"/>
      <c r="R418" s="16"/>
      <c r="S418" s="157"/>
      <c r="T418" s="157"/>
      <c r="U418" s="157"/>
      <c r="V418" s="157"/>
      <c r="W418" s="16"/>
      <c r="X418" s="16"/>
      <c r="Y418" s="16"/>
      <c r="Z418" s="16"/>
      <c r="AA418" s="604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  <c r="CZ418" s="16"/>
      <c r="DA418" s="16"/>
      <c r="DB418" s="16"/>
      <c r="DC418" s="16"/>
      <c r="DD418" s="16"/>
      <c r="DE418" s="16"/>
      <c r="DF418" s="16"/>
      <c r="DG418" s="16"/>
      <c r="DH418" s="16"/>
      <c r="DI418" s="16"/>
      <c r="DJ418" s="16"/>
      <c r="DK418" s="16"/>
      <c r="DL418" s="16"/>
      <c r="DM418" s="16"/>
      <c r="DN418" s="16"/>
      <c r="DO418" s="16"/>
      <c r="DP418" s="16"/>
      <c r="DQ418" s="16"/>
      <c r="DR418" s="16"/>
      <c r="DS418" s="16"/>
      <c r="DT418" s="16"/>
      <c r="DU418" s="16"/>
      <c r="DV418" s="16"/>
      <c r="DW418" s="16"/>
      <c r="DX418" s="16"/>
      <c r="DY418" s="16"/>
      <c r="DZ418" s="16"/>
      <c r="EA418" s="16"/>
      <c r="EB418" s="16"/>
      <c r="EC418" s="16"/>
      <c r="ED418" s="16"/>
      <c r="EE418" s="16"/>
      <c r="EF418" s="16"/>
      <c r="EG418" s="16"/>
      <c r="EH418" s="16"/>
      <c r="EI418" s="16"/>
      <c r="EJ418" s="16"/>
      <c r="EK418" s="16"/>
      <c r="EL418" s="16"/>
      <c r="EM418" s="16"/>
      <c r="EN418" s="16"/>
      <c r="EO418" s="16"/>
      <c r="EP418" s="16"/>
      <c r="EQ418" s="16"/>
      <c r="ER418" s="16"/>
      <c r="ES418" s="16"/>
      <c r="ET418" s="16"/>
      <c r="EU418" s="16"/>
      <c r="EV418" s="16"/>
      <c r="EW418" s="16"/>
      <c r="EX418" s="16"/>
      <c r="EY418" s="16"/>
    </row>
    <row r="419" spans="1:155" ht="24.75" customHeight="1" x14ac:dyDescent="0.3">
      <c r="A419" s="542"/>
      <c r="B419" s="542"/>
      <c r="C419" s="543"/>
      <c r="D419" s="543"/>
      <c r="E419" s="546"/>
      <c r="F419" s="542"/>
      <c r="G419" s="548"/>
      <c r="H419" s="16"/>
      <c r="I419" s="16"/>
      <c r="J419" s="157"/>
      <c r="K419" s="157"/>
      <c r="L419" s="16"/>
      <c r="M419" s="16"/>
      <c r="N419" s="16"/>
      <c r="O419" s="542"/>
      <c r="P419" s="16"/>
      <c r="Q419" s="16"/>
      <c r="R419" s="16"/>
      <c r="S419" s="157"/>
      <c r="T419" s="157"/>
      <c r="U419" s="157"/>
      <c r="V419" s="157"/>
      <c r="W419" s="16"/>
      <c r="X419" s="16"/>
      <c r="Y419" s="16"/>
      <c r="Z419" s="16"/>
      <c r="AA419" s="604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  <c r="CZ419" s="16"/>
      <c r="DA419" s="16"/>
      <c r="DB419" s="16"/>
      <c r="DC419" s="16"/>
      <c r="DD419" s="16"/>
      <c r="DE419" s="16"/>
      <c r="DF419" s="16"/>
      <c r="DG419" s="16"/>
      <c r="DH419" s="16"/>
      <c r="DI419" s="16"/>
      <c r="DJ419" s="16"/>
      <c r="DK419" s="16"/>
      <c r="DL419" s="16"/>
      <c r="DM419" s="16"/>
      <c r="DN419" s="16"/>
      <c r="DO419" s="16"/>
      <c r="DP419" s="16"/>
      <c r="DQ419" s="16"/>
      <c r="DR419" s="16"/>
      <c r="DS419" s="16"/>
      <c r="DT419" s="16"/>
      <c r="DU419" s="16"/>
      <c r="DV419" s="16"/>
      <c r="DW419" s="16"/>
      <c r="DX419" s="16"/>
      <c r="DY419" s="16"/>
      <c r="DZ419" s="16"/>
      <c r="EA419" s="16"/>
      <c r="EB419" s="16"/>
      <c r="EC419" s="16"/>
      <c r="ED419" s="16"/>
      <c r="EE419" s="16"/>
      <c r="EF419" s="16"/>
      <c r="EG419" s="16"/>
      <c r="EH419" s="16"/>
      <c r="EI419" s="16"/>
      <c r="EJ419" s="16"/>
      <c r="EK419" s="16"/>
      <c r="EL419" s="16"/>
      <c r="EM419" s="16"/>
      <c r="EN419" s="16"/>
      <c r="EO419" s="16"/>
      <c r="EP419" s="16"/>
      <c r="EQ419" s="16"/>
      <c r="ER419" s="16"/>
      <c r="ES419" s="16"/>
      <c r="ET419" s="16"/>
      <c r="EU419" s="16"/>
      <c r="EV419" s="16"/>
      <c r="EW419" s="16"/>
      <c r="EX419" s="16"/>
      <c r="EY419" s="16"/>
    </row>
    <row r="420" spans="1:155" ht="24.75" customHeight="1" x14ac:dyDescent="0.3">
      <c r="A420" s="549"/>
      <c r="B420" s="538"/>
      <c r="C420" s="537"/>
      <c r="D420" s="537"/>
      <c r="E420" s="549"/>
      <c r="F420" s="542"/>
      <c r="G420" s="548"/>
      <c r="H420" s="16"/>
      <c r="I420" s="16"/>
      <c r="J420" s="157"/>
      <c r="K420" s="157"/>
      <c r="L420" s="16"/>
      <c r="M420" s="16"/>
      <c r="N420" s="16"/>
      <c r="O420" s="549"/>
      <c r="P420" s="16"/>
      <c r="Q420" s="16"/>
      <c r="R420" s="16"/>
      <c r="S420" s="157"/>
      <c r="T420" s="157"/>
      <c r="U420" s="157"/>
      <c r="V420" s="157"/>
      <c r="W420" s="16"/>
      <c r="X420" s="16"/>
      <c r="Y420" s="16"/>
      <c r="Z420" s="16"/>
      <c r="AA420" s="604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  <c r="CZ420" s="16"/>
      <c r="DA420" s="16"/>
      <c r="DB420" s="16"/>
      <c r="DC420" s="16"/>
      <c r="DD420" s="16"/>
      <c r="DE420" s="16"/>
      <c r="DF420" s="16"/>
      <c r="DG420" s="16"/>
      <c r="DH420" s="16"/>
      <c r="DI420" s="16"/>
      <c r="DJ420" s="16"/>
      <c r="DK420" s="16"/>
      <c r="DL420" s="16"/>
      <c r="DM420" s="16"/>
      <c r="DN420" s="16"/>
      <c r="DO420" s="16"/>
      <c r="DP420" s="16"/>
      <c r="DQ420" s="16"/>
      <c r="DR420" s="16"/>
      <c r="DS420" s="16"/>
      <c r="DT420" s="16"/>
      <c r="DU420" s="16"/>
      <c r="DV420" s="16"/>
      <c r="DW420" s="16"/>
      <c r="DX420" s="16"/>
      <c r="DY420" s="16"/>
      <c r="DZ420" s="16"/>
      <c r="EA420" s="16"/>
      <c r="EB420" s="16"/>
      <c r="EC420" s="16"/>
      <c r="ED420" s="16"/>
      <c r="EE420" s="16"/>
      <c r="EF420" s="16"/>
      <c r="EG420" s="16"/>
      <c r="EH420" s="16"/>
      <c r="EI420" s="16"/>
      <c r="EJ420" s="16"/>
      <c r="EK420" s="16"/>
      <c r="EL420" s="16"/>
      <c r="EM420" s="16"/>
      <c r="EN420" s="16"/>
      <c r="EO420" s="16"/>
      <c r="EP420" s="16"/>
      <c r="EQ420" s="16"/>
      <c r="ER420" s="16"/>
      <c r="ES420" s="16"/>
      <c r="ET420" s="16"/>
      <c r="EU420" s="16"/>
      <c r="EV420" s="16"/>
      <c r="EW420" s="16"/>
      <c r="EX420" s="16"/>
      <c r="EY420" s="16"/>
    </row>
    <row r="421" spans="1:155" ht="24.75" customHeight="1" x14ac:dyDescent="0.3">
      <c r="A421" s="538"/>
      <c r="B421" s="538"/>
      <c r="C421" s="537"/>
      <c r="D421" s="537"/>
      <c r="E421" s="548"/>
      <c r="F421" s="542"/>
      <c r="G421" s="548"/>
      <c r="H421" s="16"/>
      <c r="I421" s="16"/>
      <c r="J421" s="157"/>
      <c r="K421" s="157"/>
      <c r="L421" s="16"/>
      <c r="M421" s="16"/>
      <c r="N421" s="16"/>
      <c r="O421" s="538"/>
      <c r="P421" s="16"/>
      <c r="Q421" s="16"/>
      <c r="R421" s="16"/>
      <c r="S421" s="157"/>
      <c r="T421" s="157"/>
      <c r="U421" s="157"/>
      <c r="V421" s="157"/>
      <c r="W421" s="16"/>
      <c r="X421" s="16"/>
      <c r="Y421" s="16"/>
      <c r="Z421" s="16"/>
      <c r="AA421" s="604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  <c r="DD421" s="16"/>
      <c r="DE421" s="16"/>
      <c r="DF421" s="16"/>
      <c r="DG421" s="16"/>
      <c r="DH421" s="16"/>
      <c r="DI421" s="16"/>
      <c r="DJ421" s="16"/>
      <c r="DK421" s="16"/>
      <c r="DL421" s="16"/>
      <c r="DM421" s="16"/>
      <c r="DN421" s="16"/>
      <c r="DO421" s="16"/>
      <c r="DP421" s="16"/>
      <c r="DQ421" s="16"/>
      <c r="DR421" s="16"/>
      <c r="DS421" s="16"/>
      <c r="DT421" s="16"/>
      <c r="DU421" s="16"/>
      <c r="DV421" s="16"/>
      <c r="DW421" s="16"/>
      <c r="DX421" s="16"/>
      <c r="DY421" s="16"/>
      <c r="DZ421" s="16"/>
      <c r="EA421" s="16"/>
      <c r="EB421" s="16"/>
      <c r="EC421" s="16"/>
      <c r="ED421" s="16"/>
      <c r="EE421" s="16"/>
      <c r="EF421" s="16"/>
      <c r="EG421" s="16"/>
      <c r="EH421" s="16"/>
      <c r="EI421" s="16"/>
      <c r="EJ421" s="16"/>
      <c r="EK421" s="16"/>
      <c r="EL421" s="16"/>
      <c r="EM421" s="16"/>
      <c r="EN421" s="16"/>
      <c r="EO421" s="16"/>
      <c r="EP421" s="16"/>
      <c r="EQ421" s="16"/>
      <c r="ER421" s="16"/>
      <c r="ES421" s="16"/>
      <c r="ET421" s="16"/>
      <c r="EU421" s="16"/>
      <c r="EV421" s="16"/>
      <c r="EW421" s="16"/>
      <c r="EX421" s="16"/>
      <c r="EY421" s="16"/>
    </row>
    <row r="422" spans="1:155" ht="24.75" customHeight="1" x14ac:dyDescent="0.3">
      <c r="A422" s="538"/>
      <c r="B422" s="538"/>
      <c r="C422" s="537"/>
      <c r="D422" s="537"/>
      <c r="E422" s="548"/>
      <c r="F422" s="542"/>
      <c r="G422" s="548"/>
      <c r="H422" s="16"/>
      <c r="I422" s="16"/>
      <c r="J422" s="157"/>
      <c r="K422" s="157"/>
      <c r="L422" s="16"/>
      <c r="M422" s="16"/>
      <c r="N422" s="16"/>
      <c r="O422" s="538"/>
      <c r="P422" s="16"/>
      <c r="Q422" s="16"/>
      <c r="R422" s="16"/>
      <c r="S422" s="157"/>
      <c r="T422" s="157"/>
      <c r="U422" s="157"/>
      <c r="V422" s="157"/>
      <c r="W422" s="16"/>
      <c r="X422" s="16"/>
      <c r="Y422" s="16"/>
      <c r="Z422" s="16"/>
      <c r="AA422" s="604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  <c r="DD422" s="16"/>
      <c r="DE422" s="16"/>
      <c r="DF422" s="16"/>
      <c r="DG422" s="16"/>
      <c r="DH422" s="16"/>
      <c r="DI422" s="16"/>
      <c r="DJ422" s="16"/>
      <c r="DK422" s="16"/>
      <c r="DL422" s="16"/>
      <c r="DM422" s="16"/>
      <c r="DN422" s="16"/>
      <c r="DO422" s="16"/>
      <c r="DP422" s="16"/>
      <c r="DQ422" s="16"/>
      <c r="DR422" s="16"/>
      <c r="DS422" s="16"/>
      <c r="DT422" s="16"/>
      <c r="DU422" s="16"/>
      <c r="DV422" s="16"/>
      <c r="DW422" s="16"/>
      <c r="DX422" s="16"/>
      <c r="DY422" s="16"/>
      <c r="DZ422" s="16"/>
      <c r="EA422" s="16"/>
      <c r="EB422" s="16"/>
      <c r="EC422" s="16"/>
      <c r="ED422" s="16"/>
      <c r="EE422" s="16"/>
      <c r="EF422" s="16"/>
      <c r="EG422" s="16"/>
      <c r="EH422" s="16"/>
      <c r="EI422" s="16"/>
      <c r="EJ422" s="16"/>
      <c r="EK422" s="16"/>
      <c r="EL422" s="16"/>
      <c r="EM422" s="16"/>
      <c r="EN422" s="16"/>
      <c r="EO422" s="16"/>
      <c r="EP422" s="16"/>
      <c r="EQ422" s="16"/>
      <c r="ER422" s="16"/>
      <c r="ES422" s="16"/>
      <c r="ET422" s="16"/>
      <c r="EU422" s="16"/>
      <c r="EV422" s="16"/>
      <c r="EW422" s="16"/>
      <c r="EX422" s="16"/>
      <c r="EY422" s="16"/>
    </row>
    <row r="423" spans="1:155" ht="24.75" customHeight="1" x14ac:dyDescent="0.3">
      <c r="A423" s="538"/>
      <c r="B423" s="538"/>
      <c r="C423" s="537"/>
      <c r="D423" s="537"/>
      <c r="E423" s="538"/>
      <c r="F423" s="542"/>
      <c r="G423" s="548"/>
      <c r="H423" s="16"/>
      <c r="I423" s="16"/>
      <c r="J423" s="157"/>
      <c r="K423" s="157"/>
      <c r="L423" s="16"/>
      <c r="M423" s="16"/>
      <c r="N423" s="16"/>
      <c r="O423" s="538"/>
      <c r="P423" s="16"/>
      <c r="Q423" s="16"/>
      <c r="R423" s="16"/>
      <c r="S423" s="157"/>
      <c r="T423" s="157"/>
      <c r="U423" s="157"/>
      <c r="V423" s="157"/>
      <c r="W423" s="16"/>
      <c r="X423" s="16"/>
      <c r="Y423" s="16"/>
      <c r="Z423" s="16"/>
      <c r="AA423" s="604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  <c r="CZ423" s="16"/>
      <c r="DA423" s="16"/>
      <c r="DB423" s="16"/>
      <c r="DC423" s="16"/>
      <c r="DD423" s="16"/>
      <c r="DE423" s="16"/>
      <c r="DF423" s="16"/>
      <c r="DG423" s="16"/>
      <c r="DH423" s="16"/>
      <c r="DI423" s="16"/>
      <c r="DJ423" s="16"/>
      <c r="DK423" s="16"/>
      <c r="DL423" s="16"/>
      <c r="DM423" s="16"/>
      <c r="DN423" s="16"/>
      <c r="DO423" s="16"/>
      <c r="DP423" s="16"/>
      <c r="DQ423" s="16"/>
      <c r="DR423" s="16"/>
      <c r="DS423" s="16"/>
      <c r="DT423" s="16"/>
      <c r="DU423" s="16"/>
      <c r="DV423" s="16"/>
      <c r="DW423" s="16"/>
      <c r="DX423" s="16"/>
      <c r="DY423" s="16"/>
      <c r="DZ423" s="16"/>
      <c r="EA423" s="16"/>
      <c r="EB423" s="16"/>
      <c r="EC423" s="16"/>
      <c r="ED423" s="16"/>
      <c r="EE423" s="16"/>
      <c r="EF423" s="16"/>
      <c r="EG423" s="16"/>
      <c r="EH423" s="16"/>
      <c r="EI423" s="16"/>
      <c r="EJ423" s="16"/>
      <c r="EK423" s="16"/>
      <c r="EL423" s="16"/>
      <c r="EM423" s="16"/>
      <c r="EN423" s="16"/>
      <c r="EO423" s="16"/>
      <c r="EP423" s="16"/>
      <c r="EQ423" s="16"/>
      <c r="ER423" s="16"/>
      <c r="ES423" s="16"/>
      <c r="ET423" s="16"/>
      <c r="EU423" s="16"/>
      <c r="EV423" s="16"/>
      <c r="EW423" s="16"/>
      <c r="EX423" s="16"/>
      <c r="EY423" s="16"/>
    </row>
    <row r="424" spans="1:155" ht="24.75" customHeight="1" x14ac:dyDescent="0.3">
      <c r="A424" s="542"/>
      <c r="B424" s="538"/>
      <c r="C424" s="537"/>
      <c r="D424" s="537"/>
      <c r="E424" s="538"/>
      <c r="F424" s="542"/>
      <c r="G424" s="548"/>
      <c r="H424" s="16"/>
      <c r="I424" s="16"/>
      <c r="J424" s="157"/>
      <c r="K424" s="157"/>
      <c r="L424" s="16"/>
      <c r="M424" s="16"/>
      <c r="N424" s="16"/>
      <c r="O424" s="542"/>
      <c r="P424" s="16"/>
      <c r="Q424" s="16"/>
      <c r="R424" s="16"/>
      <c r="S424" s="157"/>
      <c r="T424" s="157"/>
      <c r="U424" s="157"/>
      <c r="V424" s="157"/>
      <c r="W424" s="16"/>
      <c r="X424" s="16"/>
      <c r="Y424" s="16"/>
      <c r="Z424" s="16"/>
      <c r="AA424" s="604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  <c r="CZ424" s="16"/>
      <c r="DA424" s="16"/>
      <c r="DB424" s="16"/>
      <c r="DC424" s="16"/>
      <c r="DD424" s="16"/>
      <c r="DE424" s="16"/>
      <c r="DF424" s="16"/>
      <c r="DG424" s="16"/>
      <c r="DH424" s="16"/>
      <c r="DI424" s="16"/>
      <c r="DJ424" s="16"/>
      <c r="DK424" s="16"/>
      <c r="DL424" s="16"/>
      <c r="DM424" s="16"/>
      <c r="DN424" s="16"/>
      <c r="DO424" s="16"/>
      <c r="DP424" s="16"/>
      <c r="DQ424" s="16"/>
      <c r="DR424" s="16"/>
      <c r="DS424" s="16"/>
      <c r="DT424" s="16"/>
      <c r="DU424" s="16"/>
      <c r="DV424" s="16"/>
      <c r="DW424" s="16"/>
      <c r="DX424" s="16"/>
      <c r="DY424" s="16"/>
      <c r="DZ424" s="16"/>
      <c r="EA424" s="16"/>
      <c r="EB424" s="16"/>
      <c r="EC424" s="16"/>
      <c r="ED424" s="16"/>
      <c r="EE424" s="16"/>
      <c r="EF424" s="16"/>
      <c r="EG424" s="16"/>
      <c r="EH424" s="16"/>
      <c r="EI424" s="16"/>
      <c r="EJ424" s="16"/>
      <c r="EK424" s="16"/>
      <c r="EL424" s="16"/>
      <c r="EM424" s="16"/>
      <c r="EN424" s="16"/>
      <c r="EO424" s="16"/>
      <c r="EP424" s="16"/>
      <c r="EQ424" s="16"/>
      <c r="ER424" s="16"/>
      <c r="ES424" s="16"/>
      <c r="ET424" s="16"/>
      <c r="EU424" s="16"/>
      <c r="EV424" s="16"/>
      <c r="EW424" s="16"/>
      <c r="EX424" s="16"/>
      <c r="EY424" s="16"/>
    </row>
    <row r="425" spans="1:155" ht="24.75" customHeight="1" x14ac:dyDescent="0.3">
      <c r="A425" s="542"/>
      <c r="B425" s="542"/>
      <c r="C425" s="539"/>
      <c r="D425" s="539"/>
      <c r="E425" s="542"/>
      <c r="F425" s="542"/>
      <c r="G425" s="548"/>
      <c r="H425" s="16"/>
      <c r="I425" s="16"/>
      <c r="J425" s="157"/>
      <c r="K425" s="157"/>
      <c r="L425" s="16"/>
      <c r="M425" s="16"/>
      <c r="N425" s="16"/>
      <c r="O425" s="542"/>
      <c r="P425" s="16"/>
      <c r="Q425" s="16"/>
      <c r="R425" s="16"/>
      <c r="S425" s="157"/>
      <c r="T425" s="157"/>
      <c r="U425" s="157"/>
      <c r="V425" s="157"/>
      <c r="W425" s="16"/>
      <c r="X425" s="16"/>
      <c r="Y425" s="16"/>
      <c r="Z425" s="16"/>
      <c r="AA425" s="604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  <c r="CZ425" s="16"/>
      <c r="DA425" s="16"/>
      <c r="DB425" s="16"/>
      <c r="DC425" s="16"/>
      <c r="DD425" s="16"/>
      <c r="DE425" s="16"/>
      <c r="DF425" s="16"/>
      <c r="DG425" s="16"/>
      <c r="DH425" s="16"/>
      <c r="DI425" s="16"/>
      <c r="DJ425" s="16"/>
      <c r="DK425" s="16"/>
      <c r="DL425" s="16"/>
      <c r="DM425" s="16"/>
      <c r="DN425" s="16"/>
      <c r="DO425" s="16"/>
      <c r="DP425" s="16"/>
      <c r="DQ425" s="16"/>
      <c r="DR425" s="16"/>
      <c r="DS425" s="16"/>
      <c r="DT425" s="16"/>
      <c r="DU425" s="16"/>
      <c r="DV425" s="16"/>
      <c r="DW425" s="16"/>
      <c r="DX425" s="16"/>
      <c r="DY425" s="16"/>
      <c r="DZ425" s="16"/>
      <c r="EA425" s="16"/>
      <c r="EB425" s="16"/>
      <c r="EC425" s="16"/>
      <c r="ED425" s="16"/>
      <c r="EE425" s="16"/>
      <c r="EF425" s="16"/>
      <c r="EG425" s="16"/>
      <c r="EH425" s="16"/>
      <c r="EI425" s="16"/>
      <c r="EJ425" s="16"/>
      <c r="EK425" s="16"/>
      <c r="EL425" s="16"/>
      <c r="EM425" s="16"/>
      <c r="EN425" s="16"/>
      <c r="EO425" s="16"/>
      <c r="EP425" s="16"/>
      <c r="EQ425" s="16"/>
      <c r="ER425" s="16"/>
      <c r="ES425" s="16"/>
      <c r="ET425" s="16"/>
      <c r="EU425" s="16"/>
      <c r="EV425" s="16"/>
      <c r="EW425" s="16"/>
      <c r="EX425" s="16"/>
      <c r="EY425" s="16"/>
    </row>
    <row r="426" spans="1:155" ht="24.75" customHeight="1" x14ac:dyDescent="0.3">
      <c r="A426" s="538"/>
      <c r="B426" s="542"/>
      <c r="C426" s="539"/>
      <c r="D426" s="539"/>
      <c r="E426" s="546"/>
      <c r="F426" s="542"/>
      <c r="G426" s="548"/>
      <c r="H426" s="16"/>
      <c r="I426" s="16"/>
      <c r="J426" s="157"/>
      <c r="K426" s="157"/>
      <c r="L426" s="16"/>
      <c r="M426" s="16"/>
      <c r="N426" s="16"/>
      <c r="O426" s="538"/>
      <c r="P426" s="16"/>
      <c r="Q426" s="16"/>
      <c r="R426" s="16"/>
      <c r="S426" s="157"/>
      <c r="T426" s="157"/>
      <c r="U426" s="157"/>
      <c r="V426" s="157"/>
      <c r="W426" s="16"/>
      <c r="X426" s="16"/>
      <c r="Y426" s="16"/>
      <c r="Z426" s="16"/>
      <c r="AA426" s="604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  <c r="CZ426" s="16"/>
      <c r="DA426" s="16"/>
      <c r="DB426" s="16"/>
      <c r="DC426" s="16"/>
      <c r="DD426" s="16"/>
      <c r="DE426" s="16"/>
      <c r="DF426" s="16"/>
      <c r="DG426" s="16"/>
      <c r="DH426" s="16"/>
      <c r="DI426" s="16"/>
      <c r="DJ426" s="16"/>
      <c r="DK426" s="16"/>
      <c r="DL426" s="16"/>
      <c r="DM426" s="16"/>
      <c r="DN426" s="16"/>
      <c r="DO426" s="16"/>
      <c r="DP426" s="16"/>
      <c r="DQ426" s="16"/>
      <c r="DR426" s="16"/>
      <c r="DS426" s="16"/>
      <c r="DT426" s="16"/>
      <c r="DU426" s="16"/>
      <c r="DV426" s="16"/>
      <c r="DW426" s="16"/>
      <c r="DX426" s="16"/>
      <c r="DY426" s="16"/>
      <c r="DZ426" s="16"/>
      <c r="EA426" s="16"/>
      <c r="EB426" s="16"/>
      <c r="EC426" s="16"/>
      <c r="ED426" s="16"/>
      <c r="EE426" s="16"/>
      <c r="EF426" s="16"/>
      <c r="EG426" s="16"/>
      <c r="EH426" s="16"/>
      <c r="EI426" s="16"/>
      <c r="EJ426" s="16"/>
      <c r="EK426" s="16"/>
      <c r="EL426" s="16"/>
      <c r="EM426" s="16"/>
      <c r="EN426" s="16"/>
      <c r="EO426" s="16"/>
      <c r="EP426" s="16"/>
      <c r="EQ426" s="16"/>
      <c r="ER426" s="16"/>
      <c r="ES426" s="16"/>
      <c r="ET426" s="16"/>
      <c r="EU426" s="16"/>
      <c r="EV426" s="16"/>
      <c r="EW426" s="16"/>
      <c r="EX426" s="16"/>
      <c r="EY426" s="16"/>
    </row>
    <row r="427" spans="1:155" ht="24.75" customHeight="1" x14ac:dyDescent="0.3">
      <c r="A427" s="538"/>
      <c r="B427" s="542"/>
      <c r="C427" s="539"/>
      <c r="D427" s="539"/>
      <c r="E427" s="546"/>
      <c r="F427" s="542"/>
      <c r="G427" s="548"/>
      <c r="H427" s="16"/>
      <c r="I427" s="16"/>
      <c r="J427" s="157"/>
      <c r="K427" s="157"/>
      <c r="L427" s="16"/>
      <c r="M427" s="16"/>
      <c r="N427" s="16"/>
      <c r="O427" s="538"/>
      <c r="P427" s="16"/>
      <c r="Q427" s="16"/>
      <c r="R427" s="16"/>
      <c r="S427" s="157"/>
      <c r="T427" s="157"/>
      <c r="U427" s="157"/>
      <c r="V427" s="157"/>
      <c r="W427" s="16"/>
      <c r="X427" s="16"/>
      <c r="Y427" s="16"/>
      <c r="Z427" s="16"/>
      <c r="AA427" s="604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  <c r="CZ427" s="16"/>
      <c r="DA427" s="16"/>
      <c r="DB427" s="16"/>
      <c r="DC427" s="16"/>
      <c r="DD427" s="16"/>
      <c r="DE427" s="16"/>
      <c r="DF427" s="16"/>
      <c r="DG427" s="16"/>
      <c r="DH427" s="16"/>
      <c r="DI427" s="16"/>
      <c r="DJ427" s="16"/>
      <c r="DK427" s="16"/>
      <c r="DL427" s="16"/>
      <c r="DM427" s="16"/>
      <c r="DN427" s="16"/>
      <c r="DO427" s="16"/>
      <c r="DP427" s="16"/>
      <c r="DQ427" s="16"/>
      <c r="DR427" s="16"/>
      <c r="DS427" s="16"/>
      <c r="DT427" s="16"/>
      <c r="DU427" s="16"/>
      <c r="DV427" s="16"/>
      <c r="DW427" s="16"/>
      <c r="DX427" s="16"/>
      <c r="DY427" s="16"/>
      <c r="DZ427" s="16"/>
      <c r="EA427" s="16"/>
      <c r="EB427" s="16"/>
      <c r="EC427" s="16"/>
      <c r="ED427" s="16"/>
      <c r="EE427" s="16"/>
      <c r="EF427" s="16"/>
      <c r="EG427" s="16"/>
      <c r="EH427" s="16"/>
      <c r="EI427" s="16"/>
      <c r="EJ427" s="16"/>
      <c r="EK427" s="16"/>
      <c r="EL427" s="16"/>
      <c r="EM427" s="16"/>
      <c r="EN427" s="16"/>
      <c r="EO427" s="16"/>
      <c r="EP427" s="16"/>
      <c r="EQ427" s="16"/>
      <c r="ER427" s="16"/>
      <c r="ES427" s="16"/>
      <c r="ET427" s="16"/>
      <c r="EU427" s="16"/>
      <c r="EV427" s="16"/>
      <c r="EW427" s="16"/>
      <c r="EX427" s="16"/>
      <c r="EY427" s="16"/>
    </row>
    <row r="428" spans="1:155" ht="24.75" customHeight="1" x14ac:dyDescent="0.3">
      <c r="A428" s="538"/>
      <c r="B428" s="542"/>
      <c r="C428" s="539"/>
      <c r="D428" s="539"/>
      <c r="E428" s="546"/>
      <c r="F428" s="542"/>
      <c r="G428" s="548"/>
      <c r="H428" s="16"/>
      <c r="I428" s="16"/>
      <c r="J428" s="157"/>
      <c r="K428" s="157"/>
      <c r="L428" s="16"/>
      <c r="M428" s="16"/>
      <c r="N428" s="16"/>
      <c r="O428" s="538"/>
      <c r="P428" s="16"/>
      <c r="Q428" s="16"/>
      <c r="R428" s="16"/>
      <c r="S428" s="157"/>
      <c r="T428" s="157"/>
      <c r="U428" s="157"/>
      <c r="V428" s="157"/>
      <c r="W428" s="16"/>
      <c r="X428" s="16"/>
      <c r="Y428" s="16"/>
      <c r="Z428" s="16"/>
      <c r="AA428" s="604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 s="16"/>
      <c r="DR428" s="16"/>
      <c r="DS428" s="16"/>
      <c r="DT428" s="16"/>
      <c r="DU428" s="16"/>
      <c r="DV428" s="16"/>
      <c r="DW428" s="16"/>
      <c r="DX428" s="16"/>
      <c r="DY428" s="16"/>
      <c r="DZ428" s="16"/>
      <c r="EA428" s="16"/>
      <c r="EB428" s="16"/>
      <c r="EC428" s="16"/>
      <c r="ED428" s="16"/>
      <c r="EE428" s="16"/>
      <c r="EF428" s="16"/>
      <c r="EG428" s="16"/>
      <c r="EH428" s="16"/>
      <c r="EI428" s="16"/>
      <c r="EJ428" s="16"/>
      <c r="EK428" s="16"/>
      <c r="EL428" s="16"/>
      <c r="EM428" s="16"/>
      <c r="EN428" s="16"/>
      <c r="EO428" s="16"/>
      <c r="EP428" s="16"/>
      <c r="EQ428" s="16"/>
      <c r="ER428" s="16"/>
      <c r="ES428" s="16"/>
      <c r="ET428" s="16"/>
      <c r="EU428" s="16"/>
      <c r="EV428" s="16"/>
      <c r="EW428" s="16"/>
      <c r="EX428" s="16"/>
      <c r="EY428" s="16"/>
    </row>
    <row r="429" spans="1:155" ht="24.75" customHeight="1" x14ac:dyDescent="0.3">
      <c r="A429" s="538"/>
      <c r="B429" s="542"/>
      <c r="C429" s="539"/>
      <c r="D429" s="539"/>
      <c r="E429" s="546"/>
      <c r="F429" s="542"/>
      <c r="G429" s="548"/>
      <c r="H429" s="16"/>
      <c r="I429" s="16"/>
      <c r="J429" s="157"/>
      <c r="K429" s="157"/>
      <c r="L429" s="16"/>
      <c r="M429" s="16"/>
      <c r="N429" s="16"/>
      <c r="O429" s="538"/>
      <c r="P429" s="16"/>
      <c r="Q429" s="16"/>
      <c r="R429" s="16"/>
      <c r="S429" s="157"/>
      <c r="T429" s="157"/>
      <c r="U429" s="157"/>
      <c r="V429" s="157"/>
      <c r="W429" s="16"/>
      <c r="X429" s="16"/>
      <c r="Y429" s="16"/>
      <c r="Z429" s="16"/>
      <c r="AA429" s="604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  <c r="DD429" s="16"/>
      <c r="DE429" s="16"/>
      <c r="DF429" s="16"/>
      <c r="DG429" s="16"/>
      <c r="DH429" s="16"/>
      <c r="DI429" s="16"/>
      <c r="DJ429" s="16"/>
      <c r="DK429" s="16"/>
      <c r="DL429" s="16"/>
      <c r="DM429" s="16"/>
      <c r="DN429" s="16"/>
      <c r="DO429" s="16"/>
      <c r="DP429" s="16"/>
      <c r="DQ429" s="16"/>
      <c r="DR429" s="16"/>
      <c r="DS429" s="16"/>
      <c r="DT429" s="16"/>
      <c r="DU429" s="16"/>
      <c r="DV429" s="16"/>
      <c r="DW429" s="16"/>
      <c r="DX429" s="16"/>
      <c r="DY429" s="16"/>
      <c r="DZ429" s="16"/>
      <c r="EA429" s="16"/>
      <c r="EB429" s="16"/>
      <c r="EC429" s="16"/>
      <c r="ED429" s="16"/>
      <c r="EE429" s="16"/>
      <c r="EF429" s="16"/>
      <c r="EG429" s="16"/>
      <c r="EH429" s="16"/>
      <c r="EI429" s="16"/>
      <c r="EJ429" s="16"/>
      <c r="EK429" s="16"/>
      <c r="EL429" s="16"/>
      <c r="EM429" s="16"/>
      <c r="EN429" s="16"/>
      <c r="EO429" s="16"/>
      <c r="EP429" s="16"/>
      <c r="EQ429" s="16"/>
      <c r="ER429" s="16"/>
      <c r="ES429" s="16"/>
      <c r="ET429" s="16"/>
      <c r="EU429" s="16"/>
      <c r="EV429" s="16"/>
      <c r="EW429" s="16"/>
      <c r="EX429" s="16"/>
      <c r="EY429" s="16"/>
    </row>
    <row r="430" spans="1:155" ht="24.75" customHeight="1" x14ac:dyDescent="0.3">
      <c r="A430" s="538"/>
      <c r="B430" s="542"/>
      <c r="C430" s="539"/>
      <c r="D430" s="539"/>
      <c r="E430" s="546"/>
      <c r="F430" s="542"/>
      <c r="G430" s="548"/>
      <c r="H430" s="16"/>
      <c r="I430" s="16"/>
      <c r="J430" s="157"/>
      <c r="K430" s="157"/>
      <c r="L430" s="16"/>
      <c r="M430" s="16"/>
      <c r="N430" s="16"/>
      <c r="O430" s="538"/>
      <c r="P430" s="16"/>
      <c r="Q430" s="16"/>
      <c r="R430" s="16"/>
      <c r="S430" s="157"/>
      <c r="T430" s="157"/>
      <c r="U430" s="157"/>
      <c r="V430" s="157"/>
      <c r="W430" s="16"/>
      <c r="X430" s="16"/>
      <c r="Y430" s="16"/>
      <c r="Z430" s="16"/>
      <c r="AA430" s="604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  <c r="DD430" s="16"/>
      <c r="DE430" s="16"/>
      <c r="DF430" s="16"/>
      <c r="DG430" s="16"/>
      <c r="DH430" s="16"/>
      <c r="DI430" s="16"/>
      <c r="DJ430" s="16"/>
      <c r="DK430" s="16"/>
      <c r="DL430" s="16"/>
      <c r="DM430" s="16"/>
      <c r="DN430" s="16"/>
      <c r="DO430" s="16"/>
      <c r="DP430" s="16"/>
      <c r="DQ430" s="16"/>
      <c r="DR430" s="16"/>
      <c r="DS430" s="16"/>
      <c r="DT430" s="16"/>
      <c r="DU430" s="16"/>
      <c r="DV430" s="16"/>
      <c r="DW430" s="16"/>
      <c r="DX430" s="16"/>
      <c r="DY430" s="16"/>
      <c r="DZ430" s="16"/>
      <c r="EA430" s="16"/>
      <c r="EB430" s="16"/>
      <c r="EC430" s="16"/>
      <c r="ED430" s="16"/>
      <c r="EE430" s="16"/>
      <c r="EF430" s="16"/>
      <c r="EG430" s="16"/>
      <c r="EH430" s="16"/>
      <c r="EI430" s="16"/>
      <c r="EJ430" s="16"/>
      <c r="EK430" s="16"/>
      <c r="EL430" s="16"/>
      <c r="EM430" s="16"/>
      <c r="EN430" s="16"/>
      <c r="EO430" s="16"/>
      <c r="EP430" s="16"/>
      <c r="EQ430" s="16"/>
      <c r="ER430" s="16"/>
      <c r="ES430" s="16"/>
      <c r="ET430" s="16"/>
      <c r="EU430" s="16"/>
      <c r="EV430" s="16"/>
      <c r="EW430" s="16"/>
      <c r="EX430" s="16"/>
      <c r="EY430" s="16"/>
    </row>
    <row r="431" spans="1:155" ht="24.75" customHeight="1" x14ac:dyDescent="0.3">
      <c r="A431" s="538"/>
      <c r="B431" s="542"/>
      <c r="C431" s="539"/>
      <c r="D431" s="539"/>
      <c r="E431" s="546"/>
      <c r="F431" s="542"/>
      <c r="G431" s="548"/>
      <c r="H431" s="16"/>
      <c r="I431" s="16"/>
      <c r="J431" s="157"/>
      <c r="K431" s="157"/>
      <c r="L431" s="16"/>
      <c r="M431" s="16"/>
      <c r="N431" s="16"/>
      <c r="O431" s="538"/>
      <c r="P431" s="16"/>
      <c r="Q431" s="16"/>
      <c r="R431" s="16"/>
      <c r="S431" s="157"/>
      <c r="T431" s="157"/>
      <c r="U431" s="157"/>
      <c r="V431" s="157"/>
      <c r="W431" s="16"/>
      <c r="X431" s="16"/>
      <c r="Y431" s="16"/>
      <c r="Z431" s="16"/>
      <c r="AA431" s="604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  <c r="DD431" s="16"/>
      <c r="DE431" s="16"/>
      <c r="DF431" s="16"/>
      <c r="DG431" s="16"/>
      <c r="DH431" s="16"/>
      <c r="DI431" s="16"/>
      <c r="DJ431" s="16"/>
      <c r="DK431" s="16"/>
      <c r="DL431" s="16"/>
      <c r="DM431" s="16"/>
      <c r="DN431" s="16"/>
      <c r="DO431" s="16"/>
      <c r="DP431" s="16"/>
      <c r="DQ431" s="16"/>
      <c r="DR431" s="16"/>
      <c r="DS431" s="16"/>
      <c r="DT431" s="16"/>
      <c r="DU431" s="16"/>
      <c r="DV431" s="16"/>
      <c r="DW431" s="16"/>
      <c r="DX431" s="16"/>
      <c r="DY431" s="16"/>
      <c r="DZ431" s="16"/>
      <c r="EA431" s="16"/>
      <c r="EB431" s="16"/>
      <c r="EC431" s="16"/>
      <c r="ED431" s="16"/>
      <c r="EE431" s="16"/>
      <c r="EF431" s="16"/>
      <c r="EG431" s="16"/>
      <c r="EH431" s="16"/>
      <c r="EI431" s="16"/>
      <c r="EJ431" s="16"/>
      <c r="EK431" s="16"/>
      <c r="EL431" s="16"/>
      <c r="EM431" s="16"/>
      <c r="EN431" s="16"/>
      <c r="EO431" s="16"/>
      <c r="EP431" s="16"/>
      <c r="EQ431" s="16"/>
      <c r="ER431" s="16"/>
      <c r="ES431" s="16"/>
      <c r="ET431" s="16"/>
      <c r="EU431" s="16"/>
      <c r="EV431" s="16"/>
      <c r="EW431" s="16"/>
      <c r="EX431" s="16"/>
      <c r="EY431" s="16"/>
    </row>
    <row r="432" spans="1:155" ht="24.75" customHeight="1" x14ac:dyDescent="0.3">
      <c r="A432" s="538"/>
      <c r="B432" s="542"/>
      <c r="C432" s="539"/>
      <c r="D432" s="539"/>
      <c r="E432" s="546"/>
      <c r="F432" s="542"/>
      <c r="G432" s="548"/>
      <c r="H432" s="16"/>
      <c r="I432" s="16"/>
      <c r="J432" s="157"/>
      <c r="K432" s="157"/>
      <c r="L432" s="16"/>
      <c r="M432" s="16"/>
      <c r="N432" s="16"/>
      <c r="O432" s="538"/>
      <c r="P432" s="16"/>
      <c r="Q432" s="16"/>
      <c r="R432" s="16"/>
      <c r="S432" s="157"/>
      <c r="T432" s="157"/>
      <c r="U432" s="157"/>
      <c r="V432" s="157"/>
      <c r="W432" s="16"/>
      <c r="X432" s="16"/>
      <c r="Y432" s="16"/>
      <c r="Z432" s="16"/>
      <c r="AA432" s="604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  <c r="DD432" s="16"/>
      <c r="DE432" s="16"/>
      <c r="DF432" s="16"/>
      <c r="DG432" s="16"/>
      <c r="DH432" s="16"/>
      <c r="DI432" s="16"/>
      <c r="DJ432" s="16"/>
      <c r="DK432" s="16"/>
      <c r="DL432" s="16"/>
      <c r="DM432" s="16"/>
      <c r="DN432" s="16"/>
      <c r="DO432" s="16"/>
      <c r="DP432" s="16"/>
      <c r="DQ432" s="16"/>
      <c r="DR432" s="16"/>
      <c r="DS432" s="16"/>
      <c r="DT432" s="16"/>
      <c r="DU432" s="16"/>
      <c r="DV432" s="16"/>
      <c r="DW432" s="16"/>
      <c r="DX432" s="16"/>
      <c r="DY432" s="16"/>
      <c r="DZ432" s="16"/>
      <c r="EA432" s="16"/>
      <c r="EB432" s="16"/>
      <c r="EC432" s="16"/>
      <c r="ED432" s="16"/>
      <c r="EE432" s="16"/>
      <c r="EF432" s="16"/>
      <c r="EG432" s="16"/>
      <c r="EH432" s="16"/>
      <c r="EI432" s="16"/>
      <c r="EJ432" s="16"/>
      <c r="EK432" s="16"/>
      <c r="EL432" s="16"/>
      <c r="EM432" s="16"/>
      <c r="EN432" s="16"/>
      <c r="EO432" s="16"/>
      <c r="EP432" s="16"/>
      <c r="EQ432" s="16"/>
      <c r="ER432" s="16"/>
      <c r="ES432" s="16"/>
      <c r="ET432" s="16"/>
      <c r="EU432" s="16"/>
      <c r="EV432" s="16"/>
      <c r="EW432" s="16"/>
      <c r="EX432" s="16"/>
      <c r="EY432" s="16"/>
    </row>
    <row r="433" spans="1:155" ht="24.75" customHeight="1" x14ac:dyDescent="0.3">
      <c r="A433" s="538"/>
      <c r="B433" s="542"/>
      <c r="C433" s="539"/>
      <c r="D433" s="539"/>
      <c r="E433" s="546"/>
      <c r="F433" s="542"/>
      <c r="G433" s="548"/>
      <c r="H433" s="16"/>
      <c r="I433" s="16"/>
      <c r="J433" s="157"/>
      <c r="K433" s="157"/>
      <c r="L433" s="16"/>
      <c r="M433" s="16"/>
      <c r="N433" s="16"/>
      <c r="O433" s="538"/>
      <c r="P433" s="16"/>
      <c r="Q433" s="16"/>
      <c r="R433" s="16"/>
      <c r="S433" s="157"/>
      <c r="T433" s="157"/>
      <c r="U433" s="157"/>
      <c r="V433" s="157"/>
      <c r="W433" s="16"/>
      <c r="X433" s="16"/>
      <c r="Y433" s="16"/>
      <c r="Z433" s="16"/>
      <c r="AA433" s="604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  <c r="DD433" s="16"/>
      <c r="DE433" s="16"/>
      <c r="DF433" s="16"/>
      <c r="DG433" s="16"/>
      <c r="DH433" s="16"/>
      <c r="DI433" s="16"/>
      <c r="DJ433" s="16"/>
      <c r="DK433" s="16"/>
      <c r="DL433" s="16"/>
      <c r="DM433" s="16"/>
      <c r="DN433" s="16"/>
      <c r="DO433" s="16"/>
      <c r="DP433" s="16"/>
      <c r="DQ433" s="16"/>
      <c r="DR433" s="16"/>
      <c r="DS433" s="16"/>
      <c r="DT433" s="16"/>
      <c r="DU433" s="16"/>
      <c r="DV433" s="16"/>
      <c r="DW433" s="16"/>
      <c r="DX433" s="16"/>
      <c r="DY433" s="16"/>
      <c r="DZ433" s="16"/>
      <c r="EA433" s="16"/>
      <c r="EB433" s="16"/>
      <c r="EC433" s="16"/>
      <c r="ED433" s="16"/>
      <c r="EE433" s="16"/>
      <c r="EF433" s="16"/>
      <c r="EG433" s="16"/>
      <c r="EH433" s="16"/>
      <c r="EI433" s="16"/>
      <c r="EJ433" s="16"/>
      <c r="EK433" s="16"/>
      <c r="EL433" s="16"/>
      <c r="EM433" s="16"/>
      <c r="EN433" s="16"/>
      <c r="EO433" s="16"/>
      <c r="EP433" s="16"/>
      <c r="EQ433" s="16"/>
      <c r="ER433" s="16"/>
      <c r="ES433" s="16"/>
      <c r="ET433" s="16"/>
      <c r="EU433" s="16"/>
      <c r="EV433" s="16"/>
      <c r="EW433" s="16"/>
      <c r="EX433" s="16"/>
      <c r="EY433" s="16"/>
    </row>
    <row r="434" spans="1:155" ht="24.75" customHeight="1" x14ac:dyDescent="0.3">
      <c r="A434" s="538"/>
      <c r="B434" s="542"/>
      <c r="C434" s="539"/>
      <c r="D434" s="539"/>
      <c r="E434" s="546"/>
      <c r="F434" s="542"/>
      <c r="G434" s="548"/>
      <c r="H434" s="16"/>
      <c r="I434" s="16"/>
      <c r="J434" s="157"/>
      <c r="K434" s="157"/>
      <c r="L434" s="16"/>
      <c r="M434" s="16"/>
      <c r="N434" s="16"/>
      <c r="O434" s="538"/>
      <c r="P434" s="16"/>
      <c r="Q434" s="16"/>
      <c r="R434" s="16"/>
      <c r="S434" s="157"/>
      <c r="T434" s="157"/>
      <c r="U434" s="157"/>
      <c r="V434" s="157"/>
      <c r="W434" s="16"/>
      <c r="X434" s="16"/>
      <c r="Y434" s="16"/>
      <c r="Z434" s="16"/>
      <c r="AA434" s="604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  <c r="DD434" s="16"/>
      <c r="DE434" s="16"/>
      <c r="DF434" s="16"/>
      <c r="DG434" s="16"/>
      <c r="DH434" s="16"/>
      <c r="DI434" s="16"/>
      <c r="DJ434" s="16"/>
      <c r="DK434" s="16"/>
      <c r="DL434" s="16"/>
      <c r="DM434" s="16"/>
      <c r="DN434" s="16"/>
      <c r="DO434" s="16"/>
      <c r="DP434" s="16"/>
      <c r="DQ434" s="16"/>
      <c r="DR434" s="16"/>
      <c r="DS434" s="16"/>
      <c r="DT434" s="16"/>
      <c r="DU434" s="16"/>
      <c r="DV434" s="16"/>
      <c r="DW434" s="16"/>
      <c r="DX434" s="16"/>
      <c r="DY434" s="16"/>
      <c r="DZ434" s="16"/>
      <c r="EA434" s="16"/>
      <c r="EB434" s="16"/>
      <c r="EC434" s="16"/>
      <c r="ED434" s="16"/>
      <c r="EE434" s="16"/>
      <c r="EF434" s="16"/>
      <c r="EG434" s="16"/>
      <c r="EH434" s="16"/>
      <c r="EI434" s="16"/>
      <c r="EJ434" s="16"/>
      <c r="EK434" s="16"/>
      <c r="EL434" s="16"/>
      <c r="EM434" s="16"/>
      <c r="EN434" s="16"/>
      <c r="EO434" s="16"/>
      <c r="EP434" s="16"/>
      <c r="EQ434" s="16"/>
      <c r="ER434" s="16"/>
      <c r="ES434" s="16"/>
      <c r="ET434" s="16"/>
      <c r="EU434" s="16"/>
      <c r="EV434" s="16"/>
      <c r="EW434" s="16"/>
      <c r="EX434" s="16"/>
      <c r="EY434" s="16"/>
    </row>
    <row r="435" spans="1:155" ht="24.75" customHeight="1" x14ac:dyDescent="0.3">
      <c r="A435" s="538"/>
      <c r="B435" s="542"/>
      <c r="C435" s="539"/>
      <c r="D435" s="539"/>
      <c r="E435" s="546"/>
      <c r="F435" s="542"/>
      <c r="G435" s="548"/>
      <c r="H435" s="16"/>
      <c r="I435" s="16"/>
      <c r="J435" s="157"/>
      <c r="K435" s="157"/>
      <c r="L435" s="16"/>
      <c r="M435" s="16"/>
      <c r="N435" s="16"/>
      <c r="O435" s="538"/>
      <c r="P435" s="16"/>
      <c r="Q435" s="16"/>
      <c r="R435" s="16"/>
      <c r="S435" s="157"/>
      <c r="T435" s="157"/>
      <c r="U435" s="157"/>
      <c r="V435" s="157"/>
      <c r="W435" s="16"/>
      <c r="X435" s="16"/>
      <c r="Y435" s="16"/>
      <c r="Z435" s="16"/>
      <c r="AA435" s="604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  <c r="DD435" s="16"/>
      <c r="DE435" s="16"/>
      <c r="DF435" s="16"/>
      <c r="DG435" s="16"/>
      <c r="DH435" s="16"/>
      <c r="DI435" s="16"/>
      <c r="DJ435" s="16"/>
      <c r="DK435" s="16"/>
      <c r="DL435" s="16"/>
      <c r="DM435" s="16"/>
      <c r="DN435" s="16"/>
      <c r="DO435" s="16"/>
      <c r="DP435" s="16"/>
      <c r="DQ435" s="16"/>
      <c r="DR435" s="16"/>
      <c r="DS435" s="16"/>
      <c r="DT435" s="16"/>
      <c r="DU435" s="16"/>
      <c r="DV435" s="16"/>
      <c r="DW435" s="16"/>
      <c r="DX435" s="16"/>
      <c r="DY435" s="16"/>
      <c r="DZ435" s="16"/>
      <c r="EA435" s="16"/>
      <c r="EB435" s="16"/>
      <c r="EC435" s="16"/>
      <c r="ED435" s="16"/>
      <c r="EE435" s="16"/>
      <c r="EF435" s="16"/>
      <c r="EG435" s="16"/>
      <c r="EH435" s="16"/>
      <c r="EI435" s="16"/>
      <c r="EJ435" s="16"/>
      <c r="EK435" s="16"/>
      <c r="EL435" s="16"/>
      <c r="EM435" s="16"/>
      <c r="EN435" s="16"/>
      <c r="EO435" s="16"/>
      <c r="EP435" s="16"/>
      <c r="EQ435" s="16"/>
      <c r="ER435" s="16"/>
      <c r="ES435" s="16"/>
      <c r="ET435" s="16"/>
      <c r="EU435" s="16"/>
      <c r="EV435" s="16"/>
      <c r="EW435" s="16"/>
      <c r="EX435" s="16"/>
      <c r="EY435" s="16"/>
    </row>
    <row r="436" spans="1:155" ht="24.75" customHeight="1" x14ac:dyDescent="0.3">
      <c r="A436" s="538"/>
      <c r="B436" s="542"/>
      <c r="C436" s="539"/>
      <c r="D436" s="539"/>
      <c r="E436" s="546"/>
      <c r="F436" s="542"/>
      <c r="G436" s="548"/>
      <c r="H436" s="16"/>
      <c r="I436" s="16"/>
      <c r="J436" s="157"/>
      <c r="K436" s="157"/>
      <c r="L436" s="16"/>
      <c r="M436" s="16"/>
      <c r="N436" s="16"/>
      <c r="O436" s="538"/>
      <c r="P436" s="16"/>
      <c r="Q436" s="16"/>
      <c r="R436" s="16"/>
      <c r="S436" s="157"/>
      <c r="T436" s="157"/>
      <c r="U436" s="157"/>
      <c r="V436" s="157"/>
      <c r="W436" s="16"/>
      <c r="X436" s="16"/>
      <c r="Y436" s="16"/>
      <c r="Z436" s="16"/>
      <c r="AA436" s="604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  <c r="CZ436" s="16"/>
      <c r="DA436" s="16"/>
      <c r="DB436" s="16"/>
      <c r="DC436" s="16"/>
      <c r="DD436" s="16"/>
      <c r="DE436" s="16"/>
      <c r="DF436" s="16"/>
      <c r="DG436" s="16"/>
      <c r="DH436" s="16"/>
      <c r="DI436" s="16"/>
      <c r="DJ436" s="16"/>
      <c r="DK436" s="16"/>
      <c r="DL436" s="16"/>
      <c r="DM436" s="16"/>
      <c r="DN436" s="16"/>
      <c r="DO436" s="16"/>
      <c r="DP436" s="16"/>
      <c r="DQ436" s="16"/>
      <c r="DR436" s="16"/>
      <c r="DS436" s="16"/>
      <c r="DT436" s="16"/>
      <c r="DU436" s="16"/>
      <c r="DV436" s="16"/>
      <c r="DW436" s="16"/>
      <c r="DX436" s="16"/>
      <c r="DY436" s="16"/>
      <c r="DZ436" s="16"/>
      <c r="EA436" s="16"/>
      <c r="EB436" s="16"/>
      <c r="EC436" s="16"/>
      <c r="ED436" s="16"/>
      <c r="EE436" s="16"/>
      <c r="EF436" s="16"/>
      <c r="EG436" s="16"/>
      <c r="EH436" s="16"/>
      <c r="EI436" s="16"/>
      <c r="EJ436" s="16"/>
      <c r="EK436" s="16"/>
      <c r="EL436" s="16"/>
      <c r="EM436" s="16"/>
      <c r="EN436" s="16"/>
      <c r="EO436" s="16"/>
      <c r="EP436" s="16"/>
      <c r="EQ436" s="16"/>
      <c r="ER436" s="16"/>
      <c r="ES436" s="16"/>
      <c r="ET436" s="16"/>
      <c r="EU436" s="16"/>
      <c r="EV436" s="16"/>
      <c r="EW436" s="16"/>
      <c r="EX436" s="16"/>
      <c r="EY436" s="16"/>
    </row>
    <row r="437" spans="1:155" ht="24.75" customHeight="1" x14ac:dyDescent="0.3">
      <c r="A437" s="538"/>
      <c r="B437" s="542"/>
      <c r="C437" s="539"/>
      <c r="D437" s="539"/>
      <c r="E437" s="546"/>
      <c r="F437" s="542"/>
      <c r="G437" s="548"/>
      <c r="H437" s="16"/>
      <c r="I437" s="16"/>
      <c r="J437" s="157"/>
      <c r="K437" s="157"/>
      <c r="L437" s="16"/>
      <c r="M437" s="16"/>
      <c r="N437" s="16"/>
      <c r="O437" s="538"/>
      <c r="P437" s="16"/>
      <c r="Q437" s="16"/>
      <c r="R437" s="16"/>
      <c r="S437" s="157"/>
      <c r="T437" s="157"/>
      <c r="U437" s="157"/>
      <c r="V437" s="157"/>
      <c r="W437" s="16"/>
      <c r="X437" s="16"/>
      <c r="Y437" s="16"/>
      <c r="Z437" s="16"/>
      <c r="AA437" s="604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  <c r="CZ437" s="16"/>
      <c r="DA437" s="16"/>
      <c r="DB437" s="16"/>
      <c r="DC437" s="16"/>
      <c r="DD437" s="16"/>
      <c r="DE437" s="16"/>
      <c r="DF437" s="16"/>
      <c r="DG437" s="16"/>
      <c r="DH437" s="16"/>
      <c r="DI437" s="16"/>
      <c r="DJ437" s="16"/>
      <c r="DK437" s="16"/>
      <c r="DL437" s="16"/>
      <c r="DM437" s="16"/>
      <c r="DN437" s="16"/>
      <c r="DO437" s="16"/>
      <c r="DP437" s="16"/>
      <c r="DQ437" s="16"/>
      <c r="DR437" s="16"/>
      <c r="DS437" s="16"/>
      <c r="DT437" s="16"/>
      <c r="DU437" s="16"/>
      <c r="DV437" s="16"/>
      <c r="DW437" s="16"/>
      <c r="DX437" s="16"/>
      <c r="DY437" s="16"/>
      <c r="DZ437" s="16"/>
      <c r="EA437" s="16"/>
      <c r="EB437" s="16"/>
      <c r="EC437" s="16"/>
      <c r="ED437" s="16"/>
      <c r="EE437" s="16"/>
      <c r="EF437" s="16"/>
      <c r="EG437" s="16"/>
      <c r="EH437" s="16"/>
      <c r="EI437" s="16"/>
      <c r="EJ437" s="16"/>
      <c r="EK437" s="16"/>
      <c r="EL437" s="16"/>
      <c r="EM437" s="16"/>
      <c r="EN437" s="16"/>
      <c r="EO437" s="16"/>
      <c r="EP437" s="16"/>
      <c r="EQ437" s="16"/>
      <c r="ER437" s="16"/>
      <c r="ES437" s="16"/>
      <c r="ET437" s="16"/>
      <c r="EU437" s="16"/>
      <c r="EV437" s="16"/>
      <c r="EW437" s="16"/>
      <c r="EX437" s="16"/>
      <c r="EY437" s="16"/>
    </row>
    <row r="438" spans="1:155" ht="24.75" customHeight="1" x14ac:dyDescent="0.3">
      <c r="A438" s="538"/>
      <c r="B438" s="542"/>
      <c r="C438" s="539"/>
      <c r="D438" s="539"/>
      <c r="E438" s="546"/>
      <c r="F438" s="542"/>
      <c r="G438" s="548"/>
      <c r="H438" s="16"/>
      <c r="I438" s="16"/>
      <c r="J438" s="157"/>
      <c r="K438" s="157"/>
      <c r="L438" s="16"/>
      <c r="M438" s="16"/>
      <c r="N438" s="16"/>
      <c r="O438" s="538"/>
      <c r="P438" s="16"/>
      <c r="Q438" s="16"/>
      <c r="R438" s="16"/>
      <c r="S438" s="157"/>
      <c r="T438" s="157"/>
      <c r="U438" s="157"/>
      <c r="V438" s="157"/>
      <c r="W438" s="16"/>
      <c r="X438" s="16"/>
      <c r="Y438" s="16"/>
      <c r="Z438" s="16"/>
      <c r="AA438" s="604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  <c r="CZ438" s="16"/>
      <c r="DA438" s="16"/>
      <c r="DB438" s="16"/>
      <c r="DC438" s="16"/>
      <c r="DD438" s="16"/>
      <c r="DE438" s="16"/>
      <c r="DF438" s="16"/>
      <c r="DG438" s="16"/>
      <c r="DH438" s="16"/>
      <c r="DI438" s="16"/>
      <c r="DJ438" s="16"/>
      <c r="DK438" s="16"/>
      <c r="DL438" s="16"/>
      <c r="DM438" s="16"/>
      <c r="DN438" s="16"/>
      <c r="DO438" s="16"/>
      <c r="DP438" s="16"/>
      <c r="DQ438" s="16"/>
      <c r="DR438" s="16"/>
      <c r="DS438" s="16"/>
      <c r="DT438" s="16"/>
      <c r="DU438" s="16"/>
      <c r="DV438" s="16"/>
      <c r="DW438" s="16"/>
      <c r="DX438" s="16"/>
      <c r="DY438" s="16"/>
      <c r="DZ438" s="16"/>
      <c r="EA438" s="16"/>
      <c r="EB438" s="16"/>
      <c r="EC438" s="16"/>
      <c r="ED438" s="16"/>
      <c r="EE438" s="16"/>
      <c r="EF438" s="16"/>
      <c r="EG438" s="16"/>
      <c r="EH438" s="16"/>
      <c r="EI438" s="16"/>
      <c r="EJ438" s="16"/>
      <c r="EK438" s="16"/>
      <c r="EL438" s="16"/>
      <c r="EM438" s="16"/>
      <c r="EN438" s="16"/>
      <c r="EO438" s="16"/>
      <c r="EP438" s="16"/>
      <c r="EQ438" s="16"/>
      <c r="ER438" s="16"/>
      <c r="ES438" s="16"/>
      <c r="ET438" s="16"/>
      <c r="EU438" s="16"/>
      <c r="EV438" s="16"/>
      <c r="EW438" s="16"/>
      <c r="EX438" s="16"/>
      <c r="EY438" s="16"/>
    </row>
    <row r="439" spans="1:155" ht="24.75" customHeight="1" x14ac:dyDescent="0.3">
      <c r="A439" s="538"/>
      <c r="B439" s="542"/>
      <c r="C439" s="539"/>
      <c r="D439" s="539"/>
      <c r="E439" s="546"/>
      <c r="F439" s="542"/>
      <c r="G439" s="548"/>
      <c r="H439" s="16"/>
      <c r="I439" s="16"/>
      <c r="J439" s="157"/>
      <c r="K439" s="157"/>
      <c r="L439" s="16"/>
      <c r="M439" s="16"/>
      <c r="N439" s="16"/>
      <c r="O439" s="538"/>
      <c r="P439" s="16"/>
      <c r="Q439" s="16"/>
      <c r="R439" s="16"/>
      <c r="S439" s="157"/>
      <c r="T439" s="157"/>
      <c r="U439" s="157"/>
      <c r="V439" s="157"/>
      <c r="W439" s="16"/>
      <c r="X439" s="16"/>
      <c r="Y439" s="16"/>
      <c r="Z439" s="16"/>
      <c r="AA439" s="604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  <c r="CZ439" s="16"/>
      <c r="DA439" s="16"/>
      <c r="DB439" s="16"/>
      <c r="DC439" s="16"/>
      <c r="DD439" s="16"/>
      <c r="DE439" s="16"/>
      <c r="DF439" s="16"/>
      <c r="DG439" s="16"/>
      <c r="DH439" s="16"/>
      <c r="DI439" s="16"/>
      <c r="DJ439" s="16"/>
      <c r="DK439" s="16"/>
      <c r="DL439" s="16"/>
      <c r="DM439" s="16"/>
      <c r="DN439" s="16"/>
      <c r="DO439" s="16"/>
      <c r="DP439" s="16"/>
      <c r="DQ439" s="16"/>
      <c r="DR439" s="16"/>
      <c r="DS439" s="16"/>
      <c r="DT439" s="16"/>
      <c r="DU439" s="16"/>
      <c r="DV439" s="16"/>
      <c r="DW439" s="16"/>
      <c r="DX439" s="16"/>
      <c r="DY439" s="16"/>
      <c r="DZ439" s="16"/>
      <c r="EA439" s="16"/>
      <c r="EB439" s="16"/>
      <c r="EC439" s="16"/>
      <c r="ED439" s="16"/>
      <c r="EE439" s="16"/>
      <c r="EF439" s="16"/>
      <c r="EG439" s="16"/>
      <c r="EH439" s="16"/>
      <c r="EI439" s="16"/>
      <c r="EJ439" s="16"/>
      <c r="EK439" s="16"/>
      <c r="EL439" s="16"/>
      <c r="EM439" s="16"/>
      <c r="EN439" s="16"/>
      <c r="EO439" s="16"/>
      <c r="EP439" s="16"/>
      <c r="EQ439" s="16"/>
      <c r="ER439" s="16"/>
      <c r="ES439" s="16"/>
      <c r="ET439" s="16"/>
      <c r="EU439" s="16"/>
      <c r="EV439" s="16"/>
      <c r="EW439" s="16"/>
      <c r="EX439" s="16"/>
      <c r="EY439" s="16"/>
    </row>
    <row r="440" spans="1:155" ht="24.75" customHeight="1" x14ac:dyDescent="0.3">
      <c r="A440" s="538"/>
      <c r="B440" s="542"/>
      <c r="C440" s="539"/>
      <c r="D440" s="539"/>
      <c r="E440" s="546"/>
      <c r="F440" s="542"/>
      <c r="G440" s="548"/>
      <c r="H440" s="16"/>
      <c r="I440" s="16"/>
      <c r="J440" s="157"/>
      <c r="K440" s="157"/>
      <c r="L440" s="16"/>
      <c r="M440" s="16"/>
      <c r="N440" s="16"/>
      <c r="O440" s="538"/>
      <c r="P440" s="16"/>
      <c r="Q440" s="16"/>
      <c r="R440" s="16"/>
      <c r="S440" s="157"/>
      <c r="T440" s="157"/>
      <c r="U440" s="157"/>
      <c r="V440" s="157"/>
      <c r="W440" s="16"/>
      <c r="X440" s="16"/>
      <c r="Y440" s="16"/>
      <c r="Z440" s="16"/>
      <c r="AA440" s="604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  <c r="CZ440" s="16"/>
      <c r="DA440" s="16"/>
      <c r="DB440" s="16"/>
      <c r="DC440" s="16"/>
      <c r="DD440" s="16"/>
      <c r="DE440" s="16"/>
      <c r="DF440" s="16"/>
      <c r="DG440" s="16"/>
      <c r="DH440" s="16"/>
      <c r="DI440" s="16"/>
      <c r="DJ440" s="16"/>
      <c r="DK440" s="16"/>
      <c r="DL440" s="16"/>
      <c r="DM440" s="16"/>
      <c r="DN440" s="16"/>
      <c r="DO440" s="16"/>
      <c r="DP440" s="16"/>
      <c r="DQ440" s="16"/>
      <c r="DR440" s="16"/>
      <c r="DS440" s="16"/>
      <c r="DT440" s="16"/>
      <c r="DU440" s="16"/>
      <c r="DV440" s="16"/>
      <c r="DW440" s="16"/>
      <c r="DX440" s="16"/>
      <c r="DY440" s="16"/>
      <c r="DZ440" s="16"/>
      <c r="EA440" s="16"/>
      <c r="EB440" s="16"/>
      <c r="EC440" s="16"/>
      <c r="ED440" s="16"/>
      <c r="EE440" s="16"/>
      <c r="EF440" s="16"/>
      <c r="EG440" s="16"/>
      <c r="EH440" s="16"/>
      <c r="EI440" s="16"/>
      <c r="EJ440" s="16"/>
      <c r="EK440" s="16"/>
      <c r="EL440" s="16"/>
      <c r="EM440" s="16"/>
      <c r="EN440" s="16"/>
      <c r="EO440" s="16"/>
      <c r="EP440" s="16"/>
      <c r="EQ440" s="16"/>
      <c r="ER440" s="16"/>
      <c r="ES440" s="16"/>
      <c r="ET440" s="16"/>
      <c r="EU440" s="16"/>
      <c r="EV440" s="16"/>
      <c r="EW440" s="16"/>
      <c r="EX440" s="16"/>
      <c r="EY440" s="16"/>
    </row>
    <row r="441" spans="1:155" ht="24.75" customHeight="1" x14ac:dyDescent="0.3">
      <c r="A441" s="538"/>
      <c r="B441" s="542"/>
      <c r="C441" s="539"/>
      <c r="D441" s="539"/>
      <c r="E441" s="546"/>
      <c r="F441" s="542"/>
      <c r="G441" s="548"/>
      <c r="H441" s="16"/>
      <c r="I441" s="16"/>
      <c r="J441" s="157"/>
      <c r="K441" s="157"/>
      <c r="L441" s="16"/>
      <c r="M441" s="16"/>
      <c r="N441" s="16"/>
      <c r="O441" s="538"/>
      <c r="P441" s="16"/>
      <c r="Q441" s="16"/>
      <c r="R441" s="16"/>
      <c r="S441" s="157"/>
      <c r="T441" s="157"/>
      <c r="U441" s="157"/>
      <c r="V441" s="157"/>
      <c r="W441" s="16"/>
      <c r="X441" s="16"/>
      <c r="Y441" s="16"/>
      <c r="Z441" s="16"/>
      <c r="AA441" s="604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  <c r="BM441" s="16"/>
      <c r="BN441" s="16"/>
      <c r="BO441" s="16"/>
      <c r="BP441" s="16"/>
      <c r="BQ441" s="16"/>
      <c r="BR441" s="16"/>
      <c r="BS441" s="16"/>
      <c r="BT441" s="16"/>
      <c r="BU441" s="16"/>
      <c r="BV441" s="16"/>
      <c r="BW441" s="16"/>
      <c r="BX441" s="16"/>
      <c r="BY441" s="16"/>
      <c r="BZ441" s="16"/>
      <c r="CA441" s="16"/>
      <c r="CB441" s="16"/>
      <c r="CC441" s="16"/>
      <c r="CD441" s="16"/>
      <c r="CE441" s="16"/>
      <c r="CF441" s="16"/>
      <c r="CG441" s="16"/>
      <c r="CH441" s="16"/>
      <c r="CI441" s="16"/>
      <c r="CJ441" s="16"/>
      <c r="CK441" s="16"/>
      <c r="CL441" s="16"/>
      <c r="CM441" s="16"/>
      <c r="CN441" s="16"/>
      <c r="CO441" s="16"/>
      <c r="CP441" s="16"/>
      <c r="CQ441" s="16"/>
      <c r="CR441" s="16"/>
      <c r="CS441" s="16"/>
      <c r="CT441" s="16"/>
      <c r="CU441" s="16"/>
      <c r="CV441" s="16"/>
      <c r="CW441" s="16"/>
      <c r="CX441" s="16"/>
      <c r="CY441" s="16"/>
      <c r="CZ441" s="16"/>
      <c r="DA441" s="16"/>
      <c r="DB441" s="16"/>
      <c r="DC441" s="16"/>
      <c r="DD441" s="16"/>
      <c r="DE441" s="16"/>
      <c r="DF441" s="16"/>
      <c r="DG441" s="16"/>
      <c r="DH441" s="16"/>
      <c r="DI441" s="16"/>
      <c r="DJ441" s="16"/>
      <c r="DK441" s="16"/>
      <c r="DL441" s="16"/>
      <c r="DM441" s="16"/>
      <c r="DN441" s="16"/>
      <c r="DO441" s="16"/>
      <c r="DP441" s="16"/>
      <c r="DQ441" s="16"/>
      <c r="DR441" s="16"/>
      <c r="DS441" s="16"/>
      <c r="DT441" s="16"/>
      <c r="DU441" s="16"/>
      <c r="DV441" s="16"/>
      <c r="DW441" s="16"/>
      <c r="DX441" s="16"/>
      <c r="DY441" s="16"/>
      <c r="DZ441" s="16"/>
      <c r="EA441" s="16"/>
      <c r="EB441" s="16"/>
      <c r="EC441" s="16"/>
      <c r="ED441" s="16"/>
      <c r="EE441" s="16"/>
      <c r="EF441" s="16"/>
      <c r="EG441" s="16"/>
      <c r="EH441" s="16"/>
      <c r="EI441" s="16"/>
      <c r="EJ441" s="16"/>
      <c r="EK441" s="16"/>
      <c r="EL441" s="16"/>
      <c r="EM441" s="16"/>
      <c r="EN441" s="16"/>
      <c r="EO441" s="16"/>
      <c r="EP441" s="16"/>
      <c r="EQ441" s="16"/>
      <c r="ER441" s="16"/>
      <c r="ES441" s="16"/>
      <c r="ET441" s="16"/>
      <c r="EU441" s="16"/>
      <c r="EV441" s="16"/>
      <c r="EW441" s="16"/>
      <c r="EX441" s="16"/>
      <c r="EY441" s="16"/>
    </row>
    <row r="442" spans="1:155" ht="24.75" customHeight="1" x14ac:dyDescent="0.3">
      <c r="A442" s="538"/>
      <c r="B442" s="542"/>
      <c r="C442" s="539"/>
      <c r="D442" s="539"/>
      <c r="E442" s="546"/>
      <c r="F442" s="542"/>
      <c r="G442" s="548"/>
      <c r="H442" s="16"/>
      <c r="I442" s="16"/>
      <c r="J442" s="157"/>
      <c r="K442" s="157"/>
      <c r="L442" s="16"/>
      <c r="M442" s="16"/>
      <c r="N442" s="16"/>
      <c r="O442" s="538"/>
      <c r="P442" s="16"/>
      <c r="Q442" s="16"/>
      <c r="R442" s="16"/>
      <c r="S442" s="157"/>
      <c r="T442" s="157"/>
      <c r="U442" s="157"/>
      <c r="V442" s="157"/>
      <c r="W442" s="16"/>
      <c r="X442" s="16"/>
      <c r="Y442" s="16"/>
      <c r="Z442" s="16"/>
      <c r="AA442" s="604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  <c r="BM442" s="16"/>
      <c r="BN442" s="16"/>
      <c r="BO442" s="16"/>
      <c r="BP442" s="16"/>
      <c r="BQ442" s="16"/>
      <c r="BR442" s="16"/>
      <c r="BS442" s="16"/>
      <c r="BT442" s="16"/>
      <c r="BU442" s="16"/>
      <c r="BV442" s="16"/>
      <c r="BW442" s="16"/>
      <c r="BX442" s="16"/>
      <c r="BY442" s="16"/>
      <c r="BZ442" s="16"/>
      <c r="CA442" s="16"/>
      <c r="CB442" s="16"/>
      <c r="CC442" s="16"/>
      <c r="CD442" s="16"/>
      <c r="CE442" s="16"/>
      <c r="CF442" s="16"/>
      <c r="CG442" s="16"/>
      <c r="CH442" s="16"/>
      <c r="CI442" s="16"/>
      <c r="CJ442" s="16"/>
      <c r="CK442" s="16"/>
      <c r="CL442" s="16"/>
      <c r="CM442" s="16"/>
      <c r="CN442" s="16"/>
      <c r="CO442" s="16"/>
      <c r="CP442" s="16"/>
      <c r="CQ442" s="16"/>
      <c r="CR442" s="16"/>
      <c r="CS442" s="16"/>
      <c r="CT442" s="16"/>
      <c r="CU442" s="16"/>
      <c r="CV442" s="16"/>
      <c r="CW442" s="16"/>
      <c r="CX442" s="16"/>
      <c r="CY442" s="16"/>
      <c r="CZ442" s="16"/>
      <c r="DA442" s="16"/>
      <c r="DB442" s="16"/>
      <c r="DC442" s="16"/>
      <c r="DD442" s="16"/>
      <c r="DE442" s="16"/>
      <c r="DF442" s="16"/>
      <c r="DG442" s="16"/>
      <c r="DH442" s="16"/>
      <c r="DI442" s="16"/>
      <c r="DJ442" s="16"/>
      <c r="DK442" s="16"/>
      <c r="DL442" s="16"/>
      <c r="DM442" s="16"/>
      <c r="DN442" s="16"/>
      <c r="DO442" s="16"/>
      <c r="DP442" s="16"/>
      <c r="DQ442" s="16"/>
      <c r="DR442" s="16"/>
      <c r="DS442" s="16"/>
      <c r="DT442" s="16"/>
      <c r="DU442" s="16"/>
      <c r="DV442" s="16"/>
      <c r="DW442" s="16"/>
      <c r="DX442" s="16"/>
      <c r="DY442" s="16"/>
      <c r="DZ442" s="16"/>
      <c r="EA442" s="16"/>
      <c r="EB442" s="16"/>
      <c r="EC442" s="16"/>
      <c r="ED442" s="16"/>
      <c r="EE442" s="16"/>
      <c r="EF442" s="16"/>
      <c r="EG442" s="16"/>
      <c r="EH442" s="16"/>
      <c r="EI442" s="16"/>
      <c r="EJ442" s="16"/>
      <c r="EK442" s="16"/>
      <c r="EL442" s="16"/>
      <c r="EM442" s="16"/>
      <c r="EN442" s="16"/>
      <c r="EO442" s="16"/>
      <c r="EP442" s="16"/>
      <c r="EQ442" s="16"/>
      <c r="ER442" s="16"/>
      <c r="ES442" s="16"/>
      <c r="ET442" s="16"/>
      <c r="EU442" s="16"/>
      <c r="EV442" s="16"/>
      <c r="EW442" s="16"/>
      <c r="EX442" s="16"/>
      <c r="EY442" s="16"/>
    </row>
    <row r="443" spans="1:155" ht="24.75" customHeight="1" x14ac:dyDescent="0.3">
      <c r="A443" s="538"/>
      <c r="B443" s="542"/>
      <c r="C443" s="539"/>
      <c r="D443" s="539"/>
      <c r="E443" s="546"/>
      <c r="F443" s="542"/>
      <c r="G443" s="548"/>
      <c r="H443" s="16"/>
      <c r="I443" s="16"/>
      <c r="J443" s="157"/>
      <c r="K443" s="157"/>
      <c r="L443" s="16"/>
      <c r="M443" s="16"/>
      <c r="N443" s="16"/>
      <c r="O443" s="538"/>
      <c r="P443" s="16"/>
      <c r="Q443" s="16"/>
      <c r="R443" s="16"/>
      <c r="S443" s="157"/>
      <c r="T443" s="157"/>
      <c r="U443" s="157"/>
      <c r="V443" s="157"/>
      <c r="W443" s="16"/>
      <c r="X443" s="16"/>
      <c r="Y443" s="16"/>
      <c r="Z443" s="16"/>
      <c r="AA443" s="604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  <c r="BM443" s="16"/>
      <c r="BN443" s="16"/>
      <c r="BO443" s="16"/>
      <c r="BP443" s="16"/>
      <c r="BQ443" s="16"/>
      <c r="BR443" s="16"/>
      <c r="BS443" s="16"/>
      <c r="BT443" s="16"/>
      <c r="BU443" s="16"/>
      <c r="BV443" s="16"/>
      <c r="BW443" s="16"/>
      <c r="BX443" s="16"/>
      <c r="BY443" s="16"/>
      <c r="BZ443" s="16"/>
      <c r="CA443" s="16"/>
      <c r="CB443" s="16"/>
      <c r="CC443" s="16"/>
      <c r="CD443" s="16"/>
      <c r="CE443" s="16"/>
      <c r="CF443" s="16"/>
      <c r="CG443" s="16"/>
      <c r="CH443" s="16"/>
      <c r="CI443" s="16"/>
      <c r="CJ443" s="16"/>
      <c r="CK443" s="16"/>
      <c r="CL443" s="16"/>
      <c r="CM443" s="16"/>
      <c r="CN443" s="16"/>
      <c r="CO443" s="16"/>
      <c r="CP443" s="16"/>
      <c r="CQ443" s="16"/>
      <c r="CR443" s="16"/>
      <c r="CS443" s="16"/>
      <c r="CT443" s="16"/>
      <c r="CU443" s="16"/>
      <c r="CV443" s="16"/>
      <c r="CW443" s="16"/>
      <c r="CX443" s="16"/>
      <c r="CY443" s="16"/>
      <c r="CZ443" s="16"/>
      <c r="DA443" s="16"/>
      <c r="DB443" s="16"/>
      <c r="DC443" s="16"/>
      <c r="DD443" s="16"/>
      <c r="DE443" s="16"/>
      <c r="DF443" s="16"/>
      <c r="DG443" s="16"/>
      <c r="DH443" s="16"/>
      <c r="DI443" s="16"/>
      <c r="DJ443" s="16"/>
      <c r="DK443" s="16"/>
      <c r="DL443" s="16"/>
      <c r="DM443" s="16"/>
      <c r="DN443" s="16"/>
      <c r="DO443" s="16"/>
      <c r="DP443" s="16"/>
      <c r="DQ443" s="16"/>
      <c r="DR443" s="16"/>
      <c r="DS443" s="16"/>
      <c r="DT443" s="16"/>
      <c r="DU443" s="16"/>
      <c r="DV443" s="16"/>
      <c r="DW443" s="16"/>
      <c r="DX443" s="16"/>
      <c r="DY443" s="16"/>
      <c r="DZ443" s="16"/>
      <c r="EA443" s="16"/>
      <c r="EB443" s="16"/>
      <c r="EC443" s="16"/>
      <c r="ED443" s="16"/>
      <c r="EE443" s="16"/>
      <c r="EF443" s="16"/>
      <c r="EG443" s="16"/>
      <c r="EH443" s="16"/>
      <c r="EI443" s="16"/>
      <c r="EJ443" s="16"/>
      <c r="EK443" s="16"/>
      <c r="EL443" s="16"/>
      <c r="EM443" s="16"/>
      <c r="EN443" s="16"/>
      <c r="EO443" s="16"/>
      <c r="EP443" s="16"/>
      <c r="EQ443" s="16"/>
      <c r="ER443" s="16"/>
      <c r="ES443" s="16"/>
      <c r="ET443" s="16"/>
      <c r="EU443" s="16"/>
      <c r="EV443" s="16"/>
      <c r="EW443" s="16"/>
      <c r="EX443" s="16"/>
      <c r="EY443" s="16"/>
    </row>
    <row r="444" spans="1:155" ht="24.75" customHeight="1" x14ac:dyDescent="0.3">
      <c r="A444" s="538"/>
      <c r="B444" s="542"/>
      <c r="C444" s="539"/>
      <c r="D444" s="539"/>
      <c r="E444" s="546"/>
      <c r="F444" s="542"/>
      <c r="G444" s="16"/>
      <c r="H444" s="539"/>
      <c r="I444" s="16"/>
      <c r="J444" s="157"/>
      <c r="K444" s="157"/>
      <c r="L444" s="16"/>
      <c r="M444" s="16"/>
      <c r="N444" s="16"/>
      <c r="O444" s="538"/>
      <c r="P444" s="16"/>
      <c r="Q444" s="16"/>
      <c r="R444" s="16"/>
      <c r="S444" s="157"/>
      <c r="T444" s="157"/>
      <c r="U444" s="157"/>
      <c r="V444" s="157"/>
      <c r="W444" s="16"/>
      <c r="X444" s="16"/>
      <c r="Y444" s="16"/>
      <c r="Z444" s="16"/>
      <c r="AA444" s="604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6"/>
      <c r="BP444" s="16"/>
      <c r="BQ444" s="16"/>
      <c r="BR444" s="16"/>
      <c r="BS444" s="16"/>
      <c r="BT444" s="16"/>
      <c r="BU444" s="16"/>
      <c r="BV444" s="16"/>
      <c r="BW444" s="16"/>
      <c r="BX444" s="16"/>
      <c r="BY444" s="16"/>
      <c r="BZ444" s="16"/>
      <c r="CA444" s="16"/>
      <c r="CB444" s="16"/>
      <c r="CC444" s="16"/>
      <c r="CD444" s="16"/>
      <c r="CE444" s="16"/>
      <c r="CF444" s="16"/>
      <c r="CG444" s="16"/>
      <c r="CH444" s="16"/>
      <c r="CI444" s="16"/>
      <c r="CJ444" s="16"/>
      <c r="CK444" s="16"/>
      <c r="CL444" s="16"/>
      <c r="CM444" s="16"/>
      <c r="CN444" s="16"/>
      <c r="CO444" s="16"/>
      <c r="CP444" s="16"/>
      <c r="CQ444" s="16"/>
      <c r="CR444" s="16"/>
      <c r="CS444" s="16"/>
      <c r="CT444" s="16"/>
      <c r="CU444" s="16"/>
      <c r="CV444" s="16"/>
      <c r="CW444" s="16"/>
      <c r="CX444" s="16"/>
      <c r="CY444" s="16"/>
      <c r="CZ444" s="16"/>
      <c r="DA444" s="16"/>
      <c r="DB444" s="16"/>
      <c r="DC444" s="16"/>
      <c r="DD444" s="16"/>
      <c r="DE444" s="16"/>
      <c r="DF444" s="16"/>
      <c r="DG444" s="16"/>
      <c r="DH444" s="16"/>
      <c r="DI444" s="16"/>
      <c r="DJ444" s="16"/>
      <c r="DK444" s="16"/>
      <c r="DL444" s="16"/>
      <c r="DM444" s="16"/>
      <c r="DN444" s="16"/>
      <c r="DO444" s="16"/>
      <c r="DP444" s="16"/>
      <c r="DQ444" s="16"/>
      <c r="DR444" s="16"/>
      <c r="DS444" s="16"/>
      <c r="DT444" s="16"/>
      <c r="DU444" s="16"/>
      <c r="DV444" s="16"/>
      <c r="DW444" s="16"/>
      <c r="DX444" s="16"/>
      <c r="DY444" s="16"/>
      <c r="DZ444" s="16"/>
      <c r="EA444" s="16"/>
      <c r="EB444" s="16"/>
      <c r="EC444" s="16"/>
      <c r="ED444" s="16"/>
      <c r="EE444" s="16"/>
      <c r="EF444" s="16"/>
      <c r="EG444" s="16"/>
      <c r="EH444" s="16"/>
      <c r="EI444" s="16"/>
      <c r="EJ444" s="16"/>
      <c r="EK444" s="16"/>
      <c r="EL444" s="16"/>
      <c r="EM444" s="16"/>
      <c r="EN444" s="16"/>
      <c r="EO444" s="16"/>
      <c r="EP444" s="16"/>
      <c r="EQ444" s="16"/>
      <c r="ER444" s="16"/>
      <c r="ES444" s="16"/>
      <c r="ET444" s="16"/>
      <c r="EU444" s="16"/>
      <c r="EV444" s="16"/>
      <c r="EW444" s="16"/>
      <c r="EX444" s="16"/>
      <c r="EY444" s="16"/>
    </row>
    <row r="445" spans="1:155" ht="24.75" customHeight="1" x14ac:dyDescent="0.25">
      <c r="A445" s="16"/>
      <c r="B445" s="16"/>
      <c r="C445" s="74"/>
      <c r="D445" s="74"/>
      <c r="E445" s="16"/>
      <c r="F445" s="16"/>
      <c r="G445" s="539"/>
      <c r="H445" s="539"/>
      <c r="I445" s="16"/>
      <c r="J445" s="157"/>
      <c r="K445" s="157"/>
      <c r="L445" s="16"/>
      <c r="M445" s="16"/>
      <c r="N445" s="16"/>
      <c r="O445" s="16"/>
      <c r="P445" s="16"/>
      <c r="Q445" s="16"/>
      <c r="R445" s="16"/>
      <c r="S445" s="157"/>
      <c r="T445" s="157"/>
      <c r="U445" s="157"/>
      <c r="V445" s="157"/>
      <c r="W445" s="16"/>
      <c r="X445" s="16"/>
      <c r="Y445" s="16"/>
      <c r="Z445" s="16"/>
      <c r="AA445" s="604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6"/>
      <c r="BP445" s="16"/>
      <c r="BQ445" s="16"/>
      <c r="BR445" s="16"/>
      <c r="BS445" s="16"/>
      <c r="BT445" s="16"/>
      <c r="BU445" s="16"/>
      <c r="BV445" s="16"/>
      <c r="BW445" s="16"/>
      <c r="BX445" s="16"/>
      <c r="BY445" s="16"/>
      <c r="BZ445" s="16"/>
      <c r="CA445" s="16"/>
      <c r="CB445" s="16"/>
      <c r="CC445" s="16"/>
      <c r="CD445" s="16"/>
      <c r="CE445" s="16"/>
      <c r="CF445" s="16"/>
      <c r="CG445" s="16"/>
      <c r="CH445" s="16"/>
      <c r="CI445" s="16"/>
      <c r="CJ445" s="16"/>
      <c r="CK445" s="16"/>
      <c r="CL445" s="16"/>
      <c r="CM445" s="16"/>
      <c r="CN445" s="16"/>
      <c r="CO445" s="16"/>
      <c r="CP445" s="16"/>
      <c r="CQ445" s="16"/>
      <c r="CR445" s="16"/>
      <c r="CS445" s="16"/>
      <c r="CT445" s="16"/>
      <c r="CU445" s="16"/>
      <c r="CV445" s="16"/>
      <c r="CW445" s="16"/>
      <c r="CX445" s="16"/>
      <c r="CY445" s="16"/>
      <c r="CZ445" s="16"/>
      <c r="DA445" s="16"/>
      <c r="DB445" s="16"/>
      <c r="DC445" s="16"/>
      <c r="DD445" s="16"/>
      <c r="DE445" s="16"/>
      <c r="DF445" s="16"/>
      <c r="DG445" s="16"/>
      <c r="DH445" s="16"/>
      <c r="DI445" s="16"/>
      <c r="DJ445" s="16"/>
      <c r="DK445" s="16"/>
      <c r="DL445" s="16"/>
      <c r="DM445" s="16"/>
      <c r="DN445" s="16"/>
      <c r="DO445" s="16"/>
      <c r="DP445" s="16"/>
      <c r="DQ445" s="16"/>
      <c r="DR445" s="16"/>
      <c r="DS445" s="16"/>
      <c r="DT445" s="16"/>
      <c r="DU445" s="16"/>
      <c r="DV445" s="16"/>
      <c r="DW445" s="16"/>
      <c r="DX445" s="16"/>
      <c r="DY445" s="16"/>
      <c r="DZ445" s="16"/>
      <c r="EA445" s="16"/>
      <c r="EB445" s="16"/>
      <c r="EC445" s="16"/>
      <c r="ED445" s="16"/>
      <c r="EE445" s="16"/>
      <c r="EF445" s="16"/>
      <c r="EG445" s="16"/>
      <c r="EH445" s="16"/>
      <c r="EI445" s="16"/>
      <c r="EJ445" s="16"/>
      <c r="EK445" s="16"/>
      <c r="EL445" s="16"/>
      <c r="EM445" s="16"/>
      <c r="EN445" s="16"/>
      <c r="EO445" s="16"/>
      <c r="EP445" s="16"/>
      <c r="EQ445" s="16"/>
      <c r="ER445" s="16"/>
      <c r="ES445" s="16"/>
      <c r="ET445" s="16"/>
      <c r="EU445" s="16"/>
      <c r="EV445" s="16"/>
      <c r="EW445" s="16"/>
      <c r="EX445" s="16"/>
      <c r="EY445" s="16"/>
    </row>
    <row r="446" spans="1:155" ht="24.75" customHeight="1" x14ac:dyDescent="0.25">
      <c r="A446" s="539"/>
      <c r="B446" s="539"/>
      <c r="C446" s="539"/>
      <c r="D446" s="539"/>
      <c r="E446" s="539"/>
      <c r="F446" s="539"/>
      <c r="G446" s="539"/>
      <c r="H446" s="554"/>
      <c r="I446" s="539"/>
      <c r="J446" s="555"/>
      <c r="K446" s="555"/>
      <c r="L446" s="539"/>
      <c r="M446" s="539"/>
      <c r="N446" s="539"/>
      <c r="O446" s="539"/>
      <c r="P446" s="16"/>
      <c r="Q446" s="16"/>
      <c r="R446" s="16"/>
      <c r="S446" s="157"/>
      <c r="T446" s="157"/>
      <c r="U446" s="157"/>
      <c r="V446" s="157"/>
      <c r="W446" s="16"/>
      <c r="X446" s="16"/>
      <c r="Y446" s="16"/>
      <c r="Z446" s="16"/>
      <c r="AA446" s="604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  <c r="BM446" s="16"/>
      <c r="BN446" s="16"/>
      <c r="BO446" s="16"/>
      <c r="BP446" s="16"/>
      <c r="BQ446" s="16"/>
      <c r="BR446" s="16"/>
      <c r="BS446" s="16"/>
      <c r="BT446" s="16"/>
      <c r="BU446" s="16"/>
      <c r="BV446" s="16"/>
      <c r="BW446" s="16"/>
      <c r="BX446" s="16"/>
      <c r="BY446" s="16"/>
      <c r="BZ446" s="16"/>
      <c r="CA446" s="16"/>
      <c r="CB446" s="16"/>
      <c r="CC446" s="16"/>
      <c r="CD446" s="16"/>
      <c r="CE446" s="16"/>
      <c r="CF446" s="16"/>
      <c r="CG446" s="16"/>
      <c r="CH446" s="16"/>
      <c r="CI446" s="16"/>
      <c r="CJ446" s="16"/>
      <c r="CK446" s="16"/>
      <c r="CL446" s="16"/>
      <c r="CM446" s="16"/>
      <c r="CN446" s="16"/>
      <c r="CO446" s="16"/>
      <c r="CP446" s="16"/>
      <c r="CQ446" s="16"/>
      <c r="CR446" s="16"/>
      <c r="CS446" s="16"/>
      <c r="CT446" s="16"/>
      <c r="CU446" s="16"/>
      <c r="CV446" s="16"/>
      <c r="CW446" s="16"/>
      <c r="CX446" s="16"/>
      <c r="CY446" s="16"/>
      <c r="CZ446" s="16"/>
      <c r="DA446" s="16"/>
      <c r="DB446" s="16"/>
      <c r="DC446" s="16"/>
      <c r="DD446" s="16"/>
      <c r="DE446" s="16"/>
      <c r="DF446" s="16"/>
      <c r="DG446" s="16"/>
      <c r="DH446" s="16"/>
      <c r="DI446" s="16"/>
      <c r="DJ446" s="16"/>
      <c r="DK446" s="16"/>
      <c r="DL446" s="16"/>
      <c r="DM446" s="16"/>
      <c r="DN446" s="16"/>
      <c r="DO446" s="16"/>
      <c r="DP446" s="16"/>
      <c r="DQ446" s="16"/>
      <c r="DR446" s="16"/>
      <c r="DS446" s="16"/>
      <c r="DT446" s="16"/>
      <c r="DU446" s="16"/>
      <c r="DV446" s="16"/>
      <c r="DW446" s="16"/>
      <c r="DX446" s="16"/>
      <c r="DY446" s="16"/>
      <c r="DZ446" s="16"/>
      <c r="EA446" s="16"/>
      <c r="EB446" s="16"/>
      <c r="EC446" s="16"/>
      <c r="ED446" s="16"/>
      <c r="EE446" s="16"/>
      <c r="EF446" s="16"/>
      <c r="EG446" s="16"/>
      <c r="EH446" s="16"/>
      <c r="EI446" s="16"/>
      <c r="EJ446" s="16"/>
      <c r="EK446" s="16"/>
      <c r="EL446" s="16"/>
      <c r="EM446" s="16"/>
      <c r="EN446" s="16"/>
      <c r="EO446" s="16"/>
      <c r="EP446" s="16"/>
      <c r="EQ446" s="16"/>
      <c r="ER446" s="16"/>
      <c r="ES446" s="16"/>
      <c r="ET446" s="16"/>
      <c r="EU446" s="16"/>
      <c r="EV446" s="16"/>
      <c r="EW446" s="16"/>
      <c r="EX446" s="16"/>
      <c r="EY446" s="16"/>
    </row>
    <row r="447" spans="1:155" ht="24.75" customHeight="1" x14ac:dyDescent="0.25">
      <c r="A447" s="539"/>
      <c r="B447" s="539"/>
      <c r="C447" s="539"/>
      <c r="D447" s="539"/>
      <c r="E447" s="539"/>
      <c r="F447" s="539"/>
      <c r="G447" s="556"/>
      <c r="H447" s="539"/>
      <c r="I447" s="539"/>
      <c r="J447" s="555"/>
      <c r="K447" s="555"/>
      <c r="L447" s="539"/>
      <c r="M447" s="539"/>
      <c r="N447" s="539"/>
      <c r="O447" s="539"/>
      <c r="P447" s="16"/>
      <c r="Q447" s="16"/>
      <c r="R447" s="16"/>
      <c r="S447" s="157"/>
      <c r="T447" s="157"/>
      <c r="U447" s="157"/>
      <c r="V447" s="157"/>
      <c r="W447" s="16"/>
      <c r="X447" s="16"/>
      <c r="Y447" s="16"/>
      <c r="Z447" s="16"/>
      <c r="AA447" s="604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  <c r="BM447" s="16"/>
      <c r="BN447" s="16"/>
      <c r="BO447" s="16"/>
      <c r="BP447" s="16"/>
      <c r="BQ447" s="16"/>
      <c r="BR447" s="16"/>
      <c r="BS447" s="16"/>
      <c r="BT447" s="16"/>
      <c r="BU447" s="16"/>
      <c r="BV447" s="16"/>
      <c r="BW447" s="16"/>
      <c r="BX447" s="16"/>
      <c r="BY447" s="16"/>
      <c r="BZ447" s="16"/>
      <c r="CA447" s="16"/>
      <c r="CB447" s="16"/>
      <c r="CC447" s="16"/>
      <c r="CD447" s="16"/>
      <c r="CE447" s="16"/>
      <c r="CF447" s="16"/>
      <c r="CG447" s="16"/>
      <c r="CH447" s="16"/>
      <c r="CI447" s="16"/>
      <c r="CJ447" s="16"/>
      <c r="CK447" s="16"/>
      <c r="CL447" s="16"/>
      <c r="CM447" s="16"/>
      <c r="CN447" s="16"/>
      <c r="CO447" s="16"/>
      <c r="CP447" s="16"/>
      <c r="CQ447" s="16"/>
      <c r="CR447" s="16"/>
      <c r="CS447" s="16"/>
      <c r="CT447" s="16"/>
      <c r="CU447" s="16"/>
      <c r="CV447" s="16"/>
      <c r="CW447" s="16"/>
      <c r="CX447" s="16"/>
      <c r="CY447" s="16"/>
      <c r="CZ447" s="16"/>
      <c r="DA447" s="16"/>
      <c r="DB447" s="16"/>
      <c r="DC447" s="16"/>
      <c r="DD447" s="16"/>
      <c r="DE447" s="16"/>
      <c r="DF447" s="16"/>
      <c r="DG447" s="16"/>
      <c r="DH447" s="16"/>
      <c r="DI447" s="16"/>
      <c r="DJ447" s="16"/>
      <c r="DK447" s="16"/>
      <c r="DL447" s="16"/>
      <c r="DM447" s="16"/>
      <c r="DN447" s="16"/>
      <c r="DO447" s="16"/>
      <c r="DP447" s="16"/>
      <c r="DQ447" s="16"/>
      <c r="DR447" s="16"/>
      <c r="DS447" s="16"/>
      <c r="DT447" s="16"/>
      <c r="DU447" s="16"/>
      <c r="DV447" s="16"/>
      <c r="DW447" s="16"/>
      <c r="DX447" s="16"/>
      <c r="DY447" s="16"/>
      <c r="DZ447" s="16"/>
      <c r="EA447" s="16"/>
      <c r="EB447" s="16"/>
      <c r="EC447" s="16"/>
      <c r="ED447" s="16"/>
      <c r="EE447" s="16"/>
      <c r="EF447" s="16"/>
      <c r="EG447" s="16"/>
      <c r="EH447" s="16"/>
      <c r="EI447" s="16"/>
      <c r="EJ447" s="16"/>
      <c r="EK447" s="16"/>
      <c r="EL447" s="16"/>
      <c r="EM447" s="16"/>
      <c r="EN447" s="16"/>
      <c r="EO447" s="16"/>
      <c r="EP447" s="16"/>
      <c r="EQ447" s="16"/>
      <c r="ER447" s="16"/>
      <c r="ES447" s="16"/>
      <c r="ET447" s="16"/>
      <c r="EU447" s="16"/>
      <c r="EV447" s="16"/>
      <c r="EW447" s="16"/>
      <c r="EX447" s="16"/>
      <c r="EY447" s="16"/>
    </row>
    <row r="448" spans="1:155" ht="24.75" customHeight="1" x14ac:dyDescent="0.25">
      <c r="A448" s="557"/>
      <c r="B448" s="558"/>
      <c r="C448" s="552"/>
      <c r="D448" s="539"/>
      <c r="E448" s="539"/>
      <c r="F448" s="554"/>
      <c r="G448" s="539"/>
      <c r="H448" s="539"/>
      <c r="I448" s="539"/>
      <c r="J448" s="555"/>
      <c r="K448" s="555"/>
      <c r="L448" s="539"/>
      <c r="M448" s="539"/>
      <c r="N448" s="539"/>
      <c r="O448" s="557"/>
      <c r="P448" s="16"/>
      <c r="Q448" s="16"/>
      <c r="R448" s="16"/>
      <c r="S448" s="157"/>
      <c r="T448" s="157"/>
      <c r="U448" s="157"/>
      <c r="V448" s="157"/>
      <c r="W448" s="16"/>
      <c r="X448" s="16"/>
      <c r="Y448" s="16"/>
      <c r="Z448" s="16"/>
      <c r="AA448" s="604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  <c r="BM448" s="16"/>
      <c r="BN448" s="16"/>
      <c r="BO448" s="16"/>
      <c r="BP448" s="16"/>
      <c r="BQ448" s="16"/>
      <c r="BR448" s="16"/>
      <c r="BS448" s="16"/>
      <c r="BT448" s="16"/>
      <c r="BU448" s="16"/>
      <c r="BV448" s="16"/>
      <c r="BW448" s="16"/>
      <c r="BX448" s="16"/>
      <c r="BY448" s="16"/>
      <c r="BZ448" s="16"/>
      <c r="CA448" s="16"/>
      <c r="CB448" s="16"/>
      <c r="CC448" s="16"/>
      <c r="CD448" s="16"/>
      <c r="CE448" s="16"/>
      <c r="CF448" s="16"/>
      <c r="CG448" s="16"/>
      <c r="CH448" s="16"/>
      <c r="CI448" s="16"/>
      <c r="CJ448" s="16"/>
      <c r="CK448" s="16"/>
      <c r="CL448" s="16"/>
      <c r="CM448" s="16"/>
      <c r="CN448" s="16"/>
      <c r="CO448" s="16"/>
      <c r="CP448" s="16"/>
      <c r="CQ448" s="16"/>
      <c r="CR448" s="16"/>
      <c r="CS448" s="16"/>
      <c r="CT448" s="16"/>
      <c r="CU448" s="16"/>
      <c r="CV448" s="16"/>
      <c r="CW448" s="16"/>
      <c r="CX448" s="16"/>
      <c r="CY448" s="16"/>
      <c r="CZ448" s="16"/>
      <c r="DA448" s="16"/>
      <c r="DB448" s="16"/>
      <c r="DC448" s="16"/>
      <c r="DD448" s="16"/>
      <c r="DE448" s="16"/>
      <c r="DF448" s="16"/>
      <c r="DG448" s="16"/>
      <c r="DH448" s="16"/>
      <c r="DI448" s="16"/>
      <c r="DJ448" s="16"/>
      <c r="DK448" s="16"/>
      <c r="DL448" s="16"/>
      <c r="DM448" s="16"/>
      <c r="DN448" s="16"/>
      <c r="DO448" s="16"/>
      <c r="DP448" s="16"/>
      <c r="DQ448" s="16"/>
      <c r="DR448" s="16"/>
      <c r="DS448" s="16"/>
      <c r="DT448" s="16"/>
      <c r="DU448" s="16"/>
      <c r="DV448" s="16"/>
      <c r="DW448" s="16"/>
      <c r="DX448" s="16"/>
      <c r="DY448" s="16"/>
      <c r="DZ448" s="16"/>
      <c r="EA448" s="16"/>
      <c r="EB448" s="16"/>
      <c r="EC448" s="16"/>
      <c r="ED448" s="16"/>
      <c r="EE448" s="16"/>
      <c r="EF448" s="16"/>
      <c r="EG448" s="16"/>
      <c r="EH448" s="16"/>
      <c r="EI448" s="16"/>
      <c r="EJ448" s="16"/>
      <c r="EK448" s="16"/>
      <c r="EL448" s="16"/>
      <c r="EM448" s="16"/>
      <c r="EN448" s="16"/>
      <c r="EO448" s="16"/>
      <c r="EP448" s="16"/>
      <c r="EQ448" s="16"/>
      <c r="ER448" s="16"/>
      <c r="ES448" s="16"/>
      <c r="ET448" s="16"/>
      <c r="EU448" s="16"/>
      <c r="EV448" s="16"/>
      <c r="EW448" s="16"/>
      <c r="EX448" s="16"/>
      <c r="EY448" s="16"/>
    </row>
    <row r="449" spans="1:155" ht="24.75" customHeight="1" x14ac:dyDescent="0.25">
      <c r="A449" s="539"/>
      <c r="B449" s="539"/>
      <c r="C449" s="539"/>
      <c r="D449" s="539"/>
      <c r="E449" s="539"/>
      <c r="F449" s="539"/>
      <c r="G449" s="539"/>
      <c r="H449" s="546"/>
      <c r="I449" s="539"/>
      <c r="J449" s="555"/>
      <c r="K449" s="555"/>
      <c r="L449" s="539"/>
      <c r="M449" s="539"/>
      <c r="N449" s="539"/>
      <c r="O449" s="539"/>
      <c r="P449" s="16"/>
      <c r="Q449" s="16"/>
      <c r="R449" s="16"/>
      <c r="S449" s="157"/>
      <c r="T449" s="157"/>
      <c r="U449" s="157"/>
      <c r="V449" s="157"/>
      <c r="W449" s="16"/>
      <c r="X449" s="16"/>
      <c r="Y449" s="16"/>
      <c r="Z449" s="16"/>
      <c r="AA449" s="604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  <c r="BM449" s="16"/>
      <c r="BN449" s="16"/>
      <c r="BO449" s="16"/>
      <c r="BP449" s="16"/>
      <c r="BQ449" s="16"/>
      <c r="BR449" s="16"/>
      <c r="BS449" s="16"/>
      <c r="BT449" s="16"/>
      <c r="BU449" s="16"/>
      <c r="BV449" s="16"/>
      <c r="BW449" s="16"/>
      <c r="BX449" s="16"/>
      <c r="BY449" s="16"/>
      <c r="BZ449" s="16"/>
      <c r="CA449" s="16"/>
      <c r="CB449" s="16"/>
      <c r="CC449" s="16"/>
      <c r="CD449" s="16"/>
      <c r="CE449" s="16"/>
      <c r="CF449" s="16"/>
      <c r="CG449" s="16"/>
      <c r="CH449" s="16"/>
      <c r="CI449" s="16"/>
      <c r="CJ449" s="16"/>
      <c r="CK449" s="16"/>
      <c r="CL449" s="16"/>
      <c r="CM449" s="16"/>
      <c r="CN449" s="16"/>
      <c r="CO449" s="16"/>
      <c r="CP449" s="16"/>
      <c r="CQ449" s="16"/>
      <c r="CR449" s="16"/>
      <c r="CS449" s="16"/>
      <c r="CT449" s="16"/>
      <c r="CU449" s="16"/>
      <c r="CV449" s="16"/>
      <c r="CW449" s="16"/>
      <c r="CX449" s="16"/>
      <c r="CY449" s="16"/>
      <c r="CZ449" s="16"/>
      <c r="DA449" s="16"/>
      <c r="DB449" s="16"/>
      <c r="DC449" s="16"/>
      <c r="DD449" s="16"/>
      <c r="DE449" s="16"/>
      <c r="DF449" s="16"/>
      <c r="DG449" s="16"/>
      <c r="DH449" s="16"/>
      <c r="DI449" s="16"/>
      <c r="DJ449" s="16"/>
      <c r="DK449" s="16"/>
      <c r="DL449" s="16"/>
      <c r="DM449" s="16"/>
      <c r="DN449" s="16"/>
      <c r="DO449" s="16"/>
      <c r="DP449" s="16"/>
      <c r="DQ449" s="16"/>
      <c r="DR449" s="16"/>
      <c r="DS449" s="16"/>
      <c r="DT449" s="16"/>
      <c r="DU449" s="16"/>
      <c r="DV449" s="16"/>
      <c r="DW449" s="16"/>
      <c r="DX449" s="16"/>
      <c r="DY449" s="16"/>
      <c r="DZ449" s="16"/>
      <c r="EA449" s="16"/>
      <c r="EB449" s="16"/>
      <c r="EC449" s="16"/>
      <c r="ED449" s="16"/>
      <c r="EE449" s="16"/>
      <c r="EF449" s="16"/>
      <c r="EG449" s="16"/>
      <c r="EH449" s="16"/>
      <c r="EI449" s="16"/>
      <c r="EJ449" s="16"/>
      <c r="EK449" s="16"/>
      <c r="EL449" s="16"/>
      <c r="EM449" s="16"/>
      <c r="EN449" s="16"/>
      <c r="EO449" s="16"/>
      <c r="EP449" s="16"/>
      <c r="EQ449" s="16"/>
      <c r="ER449" s="16"/>
      <c r="ES449" s="16"/>
      <c r="ET449" s="16"/>
      <c r="EU449" s="16"/>
      <c r="EV449" s="16"/>
      <c r="EW449" s="16"/>
      <c r="EX449" s="16"/>
      <c r="EY449" s="16"/>
    </row>
    <row r="450" spans="1:155" ht="24.75" customHeight="1" x14ac:dyDescent="0.25">
      <c r="A450" s="539"/>
      <c r="B450" s="539"/>
      <c r="C450" s="539"/>
      <c r="D450" s="539"/>
      <c r="E450" s="539"/>
      <c r="F450" s="539"/>
      <c r="G450" s="546"/>
      <c r="H450" s="546"/>
      <c r="I450" s="539"/>
      <c r="J450" s="555"/>
      <c r="K450" s="555"/>
      <c r="L450" s="539"/>
      <c r="M450" s="539"/>
      <c r="N450" s="539"/>
      <c r="O450" s="539"/>
      <c r="P450" s="16"/>
      <c r="Q450" s="16"/>
      <c r="R450" s="16"/>
      <c r="S450" s="157"/>
      <c r="T450" s="157"/>
      <c r="U450" s="157"/>
      <c r="V450" s="157"/>
      <c r="W450" s="16"/>
      <c r="X450" s="16"/>
      <c r="Y450" s="16"/>
      <c r="Z450" s="16"/>
      <c r="AA450" s="604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  <c r="BM450" s="16"/>
      <c r="BN450" s="16"/>
      <c r="BO450" s="16"/>
      <c r="BP450" s="16"/>
      <c r="BQ450" s="16"/>
      <c r="BR450" s="16"/>
      <c r="BS450" s="16"/>
      <c r="BT450" s="16"/>
      <c r="BU450" s="16"/>
      <c r="BV450" s="16"/>
      <c r="BW450" s="16"/>
      <c r="BX450" s="16"/>
      <c r="BY450" s="16"/>
      <c r="BZ450" s="16"/>
      <c r="CA450" s="16"/>
      <c r="CB450" s="16"/>
      <c r="CC450" s="16"/>
      <c r="CD450" s="16"/>
      <c r="CE450" s="16"/>
      <c r="CF450" s="16"/>
      <c r="CG450" s="16"/>
      <c r="CH450" s="16"/>
      <c r="CI450" s="16"/>
      <c r="CJ450" s="16"/>
      <c r="CK450" s="16"/>
      <c r="CL450" s="16"/>
      <c r="CM450" s="16"/>
      <c r="CN450" s="16"/>
      <c r="CO450" s="16"/>
      <c r="CP450" s="16"/>
      <c r="CQ450" s="16"/>
      <c r="CR450" s="16"/>
      <c r="CS450" s="16"/>
      <c r="CT450" s="16"/>
      <c r="CU450" s="16"/>
      <c r="CV450" s="16"/>
      <c r="CW450" s="16"/>
      <c r="CX450" s="16"/>
      <c r="CY450" s="16"/>
      <c r="CZ450" s="16"/>
      <c r="DA450" s="16"/>
      <c r="DB450" s="16"/>
      <c r="DC450" s="16"/>
      <c r="DD450" s="16"/>
      <c r="DE450" s="16"/>
      <c r="DF450" s="16"/>
      <c r="DG450" s="16"/>
      <c r="DH450" s="16"/>
      <c r="DI450" s="16"/>
      <c r="DJ450" s="16"/>
      <c r="DK450" s="16"/>
      <c r="DL450" s="16"/>
      <c r="DM450" s="16"/>
      <c r="DN450" s="16"/>
      <c r="DO450" s="16"/>
      <c r="DP450" s="16"/>
      <c r="DQ450" s="16"/>
      <c r="DR450" s="16"/>
      <c r="DS450" s="16"/>
      <c r="DT450" s="16"/>
      <c r="DU450" s="16"/>
      <c r="DV450" s="16"/>
      <c r="DW450" s="16"/>
      <c r="DX450" s="16"/>
      <c r="DY450" s="16"/>
      <c r="DZ450" s="16"/>
      <c r="EA450" s="16"/>
      <c r="EB450" s="16"/>
      <c r="EC450" s="16"/>
      <c r="ED450" s="16"/>
      <c r="EE450" s="16"/>
      <c r="EF450" s="16"/>
      <c r="EG450" s="16"/>
      <c r="EH450" s="16"/>
      <c r="EI450" s="16"/>
      <c r="EJ450" s="16"/>
      <c r="EK450" s="16"/>
      <c r="EL450" s="16"/>
      <c r="EM450" s="16"/>
      <c r="EN450" s="16"/>
      <c r="EO450" s="16"/>
      <c r="EP450" s="16"/>
      <c r="EQ450" s="16"/>
      <c r="ER450" s="16"/>
      <c r="ES450" s="16"/>
      <c r="ET450" s="16"/>
      <c r="EU450" s="16"/>
      <c r="EV450" s="16"/>
      <c r="EW450" s="16"/>
      <c r="EX450" s="16"/>
      <c r="EY450" s="16"/>
    </row>
    <row r="451" spans="1:155" ht="24.75" customHeight="1" x14ac:dyDescent="0.3">
      <c r="A451" s="559"/>
      <c r="B451" s="542"/>
      <c r="C451" s="539"/>
      <c r="D451" s="539"/>
      <c r="E451" s="546"/>
      <c r="F451" s="546"/>
      <c r="G451" s="546"/>
      <c r="H451" s="560"/>
      <c r="I451" s="546"/>
      <c r="J451" s="561"/>
      <c r="K451" s="561"/>
      <c r="L451" s="546"/>
      <c r="M451" s="546"/>
      <c r="N451" s="546"/>
      <c r="O451" s="559"/>
      <c r="P451" s="16"/>
      <c r="Q451" s="16"/>
      <c r="R451" s="16"/>
      <c r="S451" s="157"/>
      <c r="T451" s="157"/>
      <c r="U451" s="157"/>
      <c r="V451" s="157"/>
      <c r="W451" s="16"/>
      <c r="X451" s="16"/>
      <c r="Y451" s="16"/>
      <c r="Z451" s="16"/>
      <c r="AA451" s="604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6"/>
      <c r="BP451" s="16"/>
      <c r="BQ451" s="16"/>
      <c r="BR451" s="16"/>
      <c r="BS451" s="16"/>
      <c r="BT451" s="16"/>
      <c r="BU451" s="16"/>
      <c r="BV451" s="16"/>
      <c r="BW451" s="16"/>
      <c r="BX451" s="16"/>
      <c r="BY451" s="16"/>
      <c r="BZ451" s="16"/>
      <c r="CA451" s="16"/>
      <c r="CB451" s="16"/>
      <c r="CC451" s="16"/>
      <c r="CD451" s="16"/>
      <c r="CE451" s="16"/>
      <c r="CF451" s="16"/>
      <c r="CG451" s="16"/>
      <c r="CH451" s="16"/>
      <c r="CI451" s="16"/>
      <c r="CJ451" s="16"/>
      <c r="CK451" s="16"/>
      <c r="CL451" s="16"/>
      <c r="CM451" s="16"/>
      <c r="CN451" s="16"/>
      <c r="CO451" s="16"/>
      <c r="CP451" s="16"/>
      <c r="CQ451" s="16"/>
      <c r="CR451" s="16"/>
      <c r="CS451" s="16"/>
      <c r="CT451" s="16"/>
      <c r="CU451" s="16"/>
      <c r="CV451" s="16"/>
      <c r="CW451" s="16"/>
      <c r="CX451" s="16"/>
      <c r="CY451" s="16"/>
      <c r="CZ451" s="16"/>
      <c r="DA451" s="16"/>
      <c r="DB451" s="16"/>
      <c r="DC451" s="16"/>
      <c r="DD451" s="16"/>
      <c r="DE451" s="16"/>
      <c r="DF451" s="16"/>
      <c r="DG451" s="16"/>
      <c r="DH451" s="16"/>
      <c r="DI451" s="16"/>
      <c r="DJ451" s="16"/>
      <c r="DK451" s="16"/>
      <c r="DL451" s="16"/>
      <c r="DM451" s="16"/>
      <c r="DN451" s="16"/>
      <c r="DO451" s="16"/>
      <c r="DP451" s="16"/>
      <c r="DQ451" s="16"/>
      <c r="DR451" s="16"/>
      <c r="DS451" s="16"/>
      <c r="DT451" s="16"/>
      <c r="DU451" s="16"/>
      <c r="DV451" s="16"/>
      <c r="DW451" s="16"/>
      <c r="DX451" s="16"/>
      <c r="DY451" s="16"/>
      <c r="DZ451" s="16"/>
      <c r="EA451" s="16"/>
      <c r="EB451" s="16"/>
      <c r="EC451" s="16"/>
      <c r="ED451" s="16"/>
      <c r="EE451" s="16"/>
      <c r="EF451" s="16"/>
      <c r="EG451" s="16"/>
      <c r="EH451" s="16"/>
      <c r="EI451" s="16"/>
      <c r="EJ451" s="16"/>
      <c r="EK451" s="16"/>
      <c r="EL451" s="16"/>
      <c r="EM451" s="16"/>
      <c r="EN451" s="16"/>
      <c r="EO451" s="16"/>
      <c r="EP451" s="16"/>
      <c r="EQ451" s="16"/>
      <c r="ER451" s="16"/>
      <c r="ES451" s="16"/>
      <c r="ET451" s="16"/>
      <c r="EU451" s="16"/>
      <c r="EV451" s="16"/>
      <c r="EW451" s="16"/>
      <c r="EX451" s="16"/>
      <c r="EY451" s="16"/>
    </row>
    <row r="452" spans="1:155" ht="24.75" customHeight="1" x14ac:dyDescent="0.3">
      <c r="A452" s="542"/>
      <c r="B452" s="542"/>
      <c r="C452" s="539"/>
      <c r="D452" s="539"/>
      <c r="E452" s="546"/>
      <c r="F452" s="546"/>
      <c r="G452" s="560"/>
      <c r="H452" s="560"/>
      <c r="I452" s="546"/>
      <c r="J452" s="561"/>
      <c r="K452" s="561"/>
      <c r="L452" s="546"/>
      <c r="M452" s="546"/>
      <c r="N452" s="546"/>
      <c r="O452" s="542"/>
      <c r="P452" s="16"/>
      <c r="Q452" s="16"/>
      <c r="R452" s="16"/>
      <c r="S452" s="157"/>
      <c r="T452" s="157"/>
      <c r="U452" s="157"/>
      <c r="V452" s="157"/>
      <c r="W452" s="16"/>
      <c r="X452" s="16"/>
      <c r="Y452" s="16"/>
      <c r="Z452" s="16"/>
      <c r="AA452" s="604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  <c r="BM452" s="16"/>
      <c r="BN452" s="16"/>
      <c r="BO452" s="16"/>
      <c r="BP452" s="16"/>
      <c r="BQ452" s="16"/>
      <c r="BR452" s="16"/>
      <c r="BS452" s="16"/>
      <c r="BT452" s="16"/>
      <c r="BU452" s="16"/>
      <c r="BV452" s="16"/>
      <c r="BW452" s="16"/>
      <c r="BX452" s="16"/>
      <c r="BY452" s="16"/>
      <c r="BZ452" s="16"/>
      <c r="CA452" s="16"/>
      <c r="CB452" s="16"/>
      <c r="CC452" s="16"/>
      <c r="CD452" s="16"/>
      <c r="CE452" s="16"/>
      <c r="CF452" s="16"/>
      <c r="CG452" s="16"/>
      <c r="CH452" s="16"/>
      <c r="CI452" s="16"/>
      <c r="CJ452" s="16"/>
      <c r="CK452" s="16"/>
      <c r="CL452" s="16"/>
      <c r="CM452" s="16"/>
      <c r="CN452" s="16"/>
      <c r="CO452" s="16"/>
      <c r="CP452" s="16"/>
      <c r="CQ452" s="16"/>
      <c r="CR452" s="16"/>
      <c r="CS452" s="16"/>
      <c r="CT452" s="16"/>
      <c r="CU452" s="16"/>
      <c r="CV452" s="16"/>
      <c r="CW452" s="16"/>
      <c r="CX452" s="16"/>
      <c r="CY452" s="16"/>
      <c r="CZ452" s="16"/>
      <c r="DA452" s="16"/>
      <c r="DB452" s="16"/>
      <c r="DC452" s="16"/>
      <c r="DD452" s="16"/>
      <c r="DE452" s="16"/>
      <c r="DF452" s="16"/>
      <c r="DG452" s="16"/>
      <c r="DH452" s="16"/>
      <c r="DI452" s="16"/>
      <c r="DJ452" s="16"/>
      <c r="DK452" s="16"/>
      <c r="DL452" s="16"/>
      <c r="DM452" s="16"/>
      <c r="DN452" s="16"/>
      <c r="DO452" s="16"/>
      <c r="DP452" s="16"/>
      <c r="DQ452" s="16"/>
      <c r="DR452" s="16"/>
      <c r="DS452" s="16"/>
      <c r="DT452" s="16"/>
      <c r="DU452" s="16"/>
      <c r="DV452" s="16"/>
      <c r="DW452" s="16"/>
      <c r="DX452" s="16"/>
      <c r="DY452" s="16"/>
      <c r="DZ452" s="16"/>
      <c r="EA452" s="16"/>
      <c r="EB452" s="16"/>
      <c r="EC452" s="16"/>
      <c r="ED452" s="16"/>
      <c r="EE452" s="16"/>
      <c r="EF452" s="16"/>
      <c r="EG452" s="16"/>
      <c r="EH452" s="16"/>
      <c r="EI452" s="16"/>
      <c r="EJ452" s="16"/>
      <c r="EK452" s="16"/>
      <c r="EL452" s="16"/>
      <c r="EM452" s="16"/>
      <c r="EN452" s="16"/>
      <c r="EO452" s="16"/>
      <c r="EP452" s="16"/>
      <c r="EQ452" s="16"/>
      <c r="ER452" s="16"/>
      <c r="ES452" s="16"/>
      <c r="ET452" s="16"/>
      <c r="EU452" s="16"/>
      <c r="EV452" s="16"/>
      <c r="EW452" s="16"/>
      <c r="EX452" s="16"/>
      <c r="EY452" s="16"/>
    </row>
    <row r="453" spans="1:155" ht="24.75" customHeight="1" x14ac:dyDescent="0.3">
      <c r="A453" s="542"/>
      <c r="B453" s="542"/>
      <c r="C453" s="539"/>
      <c r="D453" s="539"/>
      <c r="E453" s="560"/>
      <c r="F453" s="560"/>
      <c r="G453" s="560"/>
      <c r="H453" s="546"/>
      <c r="I453" s="560"/>
      <c r="J453" s="562"/>
      <c r="K453" s="562"/>
      <c r="L453" s="560"/>
      <c r="M453" s="560"/>
      <c r="N453" s="560"/>
      <c r="O453" s="542"/>
      <c r="P453" s="16"/>
      <c r="Q453" s="16"/>
      <c r="R453" s="16"/>
      <c r="S453" s="157"/>
      <c r="T453" s="157"/>
      <c r="U453" s="157"/>
      <c r="V453" s="157"/>
      <c r="W453" s="16"/>
      <c r="X453" s="16"/>
      <c r="Y453" s="16"/>
      <c r="Z453" s="16"/>
      <c r="AA453" s="604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6"/>
      <c r="BP453" s="16"/>
      <c r="BQ453" s="16"/>
      <c r="BR453" s="16"/>
      <c r="BS453" s="16"/>
      <c r="BT453" s="16"/>
      <c r="BU453" s="16"/>
      <c r="BV453" s="16"/>
      <c r="BW453" s="16"/>
      <c r="BX453" s="16"/>
      <c r="BY453" s="16"/>
      <c r="BZ453" s="16"/>
      <c r="CA453" s="16"/>
      <c r="CB453" s="16"/>
      <c r="CC453" s="16"/>
      <c r="CD453" s="16"/>
      <c r="CE453" s="16"/>
      <c r="CF453" s="16"/>
      <c r="CG453" s="16"/>
      <c r="CH453" s="16"/>
      <c r="CI453" s="16"/>
      <c r="CJ453" s="16"/>
      <c r="CK453" s="16"/>
      <c r="CL453" s="16"/>
      <c r="CM453" s="16"/>
      <c r="CN453" s="16"/>
      <c r="CO453" s="16"/>
      <c r="CP453" s="16"/>
      <c r="CQ453" s="16"/>
      <c r="CR453" s="16"/>
      <c r="CS453" s="16"/>
      <c r="CT453" s="16"/>
      <c r="CU453" s="16"/>
      <c r="CV453" s="16"/>
      <c r="CW453" s="16"/>
      <c r="CX453" s="16"/>
      <c r="CY453" s="16"/>
      <c r="CZ453" s="16"/>
      <c r="DA453" s="16"/>
      <c r="DB453" s="16"/>
      <c r="DC453" s="16"/>
      <c r="DD453" s="16"/>
      <c r="DE453" s="16"/>
      <c r="DF453" s="16"/>
      <c r="DG453" s="16"/>
      <c r="DH453" s="16"/>
      <c r="DI453" s="16"/>
      <c r="DJ453" s="16"/>
      <c r="DK453" s="16"/>
      <c r="DL453" s="16"/>
      <c r="DM453" s="16"/>
      <c r="DN453" s="16"/>
      <c r="DO453" s="16"/>
      <c r="DP453" s="16"/>
      <c r="DQ453" s="16"/>
      <c r="DR453" s="16"/>
      <c r="DS453" s="16"/>
      <c r="DT453" s="16"/>
      <c r="DU453" s="16"/>
      <c r="DV453" s="16"/>
      <c r="DW453" s="16"/>
      <c r="DX453" s="16"/>
      <c r="DY453" s="16"/>
      <c r="DZ453" s="16"/>
      <c r="EA453" s="16"/>
      <c r="EB453" s="16"/>
      <c r="EC453" s="16"/>
      <c r="ED453" s="16"/>
      <c r="EE453" s="16"/>
      <c r="EF453" s="16"/>
      <c r="EG453" s="16"/>
      <c r="EH453" s="16"/>
      <c r="EI453" s="16"/>
      <c r="EJ453" s="16"/>
      <c r="EK453" s="16"/>
      <c r="EL453" s="16"/>
      <c r="EM453" s="16"/>
      <c r="EN453" s="16"/>
      <c r="EO453" s="16"/>
      <c r="EP453" s="16"/>
      <c r="EQ453" s="16"/>
      <c r="ER453" s="16"/>
      <c r="ES453" s="16"/>
      <c r="ET453" s="16"/>
      <c r="EU453" s="16"/>
      <c r="EV453" s="16"/>
      <c r="EW453" s="16"/>
      <c r="EX453" s="16"/>
      <c r="EY453" s="16"/>
    </row>
    <row r="454" spans="1:155" ht="24.75" customHeight="1" x14ac:dyDescent="0.3">
      <c r="A454" s="542"/>
      <c r="B454" s="542"/>
      <c r="C454" s="539"/>
      <c r="D454" s="539"/>
      <c r="E454" s="560"/>
      <c r="F454" s="560"/>
      <c r="G454" s="546"/>
      <c r="H454" s="546"/>
      <c r="I454" s="560"/>
      <c r="J454" s="562"/>
      <c r="K454" s="562"/>
      <c r="L454" s="560"/>
      <c r="M454" s="560"/>
      <c r="N454" s="560"/>
      <c r="O454" s="542"/>
      <c r="P454" s="16"/>
      <c r="Q454" s="16"/>
      <c r="R454" s="16"/>
      <c r="S454" s="157"/>
      <c r="T454" s="157"/>
      <c r="U454" s="157"/>
      <c r="V454" s="157"/>
      <c r="W454" s="16"/>
      <c r="X454" s="16"/>
      <c r="Y454" s="16"/>
      <c r="Z454" s="16"/>
      <c r="AA454" s="604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16"/>
      <c r="CF454" s="16"/>
      <c r="CG454" s="16"/>
      <c r="CH454" s="16"/>
      <c r="CI454" s="16"/>
      <c r="CJ454" s="16"/>
      <c r="CK454" s="16"/>
      <c r="CL454" s="16"/>
      <c r="CM454" s="16"/>
      <c r="CN454" s="16"/>
      <c r="CO454" s="16"/>
      <c r="CP454" s="16"/>
      <c r="CQ454" s="16"/>
      <c r="CR454" s="16"/>
      <c r="CS454" s="16"/>
      <c r="CT454" s="16"/>
      <c r="CU454" s="16"/>
      <c r="CV454" s="16"/>
      <c r="CW454" s="16"/>
      <c r="CX454" s="16"/>
      <c r="CY454" s="16"/>
      <c r="CZ454" s="16"/>
      <c r="DA454" s="16"/>
      <c r="DB454" s="16"/>
      <c r="DC454" s="16"/>
      <c r="DD454" s="16"/>
      <c r="DE454" s="16"/>
      <c r="DF454" s="16"/>
      <c r="DG454" s="16"/>
      <c r="DH454" s="16"/>
      <c r="DI454" s="16"/>
      <c r="DJ454" s="16"/>
      <c r="DK454" s="16"/>
      <c r="DL454" s="16"/>
      <c r="DM454" s="16"/>
      <c r="DN454" s="16"/>
      <c r="DO454" s="16"/>
      <c r="DP454" s="16"/>
      <c r="DQ454" s="16"/>
      <c r="DR454" s="16"/>
      <c r="DS454" s="16"/>
      <c r="DT454" s="16"/>
      <c r="DU454" s="16"/>
      <c r="DV454" s="16"/>
      <c r="DW454" s="16"/>
      <c r="DX454" s="16"/>
      <c r="DY454" s="16"/>
      <c r="DZ454" s="16"/>
      <c r="EA454" s="16"/>
      <c r="EB454" s="16"/>
      <c r="EC454" s="16"/>
      <c r="ED454" s="16"/>
      <c r="EE454" s="16"/>
      <c r="EF454" s="16"/>
      <c r="EG454" s="16"/>
      <c r="EH454" s="16"/>
      <c r="EI454" s="16"/>
      <c r="EJ454" s="16"/>
      <c r="EK454" s="16"/>
      <c r="EL454" s="16"/>
      <c r="EM454" s="16"/>
      <c r="EN454" s="16"/>
      <c r="EO454" s="16"/>
      <c r="EP454" s="16"/>
      <c r="EQ454" s="16"/>
      <c r="ER454" s="16"/>
      <c r="ES454" s="16"/>
      <c r="ET454" s="16"/>
      <c r="EU454" s="16"/>
      <c r="EV454" s="16"/>
      <c r="EW454" s="16"/>
      <c r="EX454" s="16"/>
      <c r="EY454" s="16"/>
    </row>
    <row r="455" spans="1:155" ht="24.75" customHeight="1" x14ac:dyDescent="0.3">
      <c r="A455" s="542"/>
      <c r="B455" s="542"/>
      <c r="C455" s="539"/>
      <c r="D455" s="539"/>
      <c r="E455" s="546"/>
      <c r="F455" s="546"/>
      <c r="G455" s="546"/>
      <c r="H455" s="546"/>
      <c r="I455" s="546"/>
      <c r="J455" s="561"/>
      <c r="K455" s="561"/>
      <c r="L455" s="546"/>
      <c r="M455" s="560"/>
      <c r="N455" s="560"/>
      <c r="O455" s="542"/>
      <c r="P455" s="16"/>
      <c r="Q455" s="16"/>
      <c r="R455" s="16"/>
      <c r="S455" s="157"/>
      <c r="T455" s="157"/>
      <c r="U455" s="157"/>
      <c r="V455" s="157"/>
      <c r="W455" s="16"/>
      <c r="X455" s="16"/>
      <c r="Y455" s="16"/>
      <c r="Z455" s="16"/>
      <c r="AA455" s="604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16"/>
      <c r="CF455" s="16"/>
      <c r="CG455" s="16"/>
      <c r="CH455" s="16"/>
      <c r="CI455" s="16"/>
      <c r="CJ455" s="16"/>
      <c r="CK455" s="16"/>
      <c r="CL455" s="16"/>
      <c r="CM455" s="16"/>
      <c r="CN455" s="16"/>
      <c r="CO455" s="16"/>
      <c r="CP455" s="16"/>
      <c r="CQ455" s="16"/>
      <c r="CR455" s="16"/>
      <c r="CS455" s="16"/>
      <c r="CT455" s="16"/>
      <c r="CU455" s="16"/>
      <c r="CV455" s="16"/>
      <c r="CW455" s="16"/>
      <c r="CX455" s="16"/>
      <c r="CY455" s="16"/>
      <c r="CZ455" s="16"/>
      <c r="DA455" s="16"/>
      <c r="DB455" s="16"/>
      <c r="DC455" s="16"/>
      <c r="DD455" s="16"/>
      <c r="DE455" s="16"/>
      <c r="DF455" s="16"/>
      <c r="DG455" s="16"/>
      <c r="DH455" s="16"/>
      <c r="DI455" s="16"/>
      <c r="DJ455" s="16"/>
      <c r="DK455" s="16"/>
      <c r="DL455" s="16"/>
      <c r="DM455" s="16"/>
      <c r="DN455" s="16"/>
      <c r="DO455" s="16"/>
      <c r="DP455" s="16"/>
      <c r="DQ455" s="16"/>
      <c r="DR455" s="16"/>
      <c r="DS455" s="16"/>
      <c r="DT455" s="16"/>
      <c r="DU455" s="16"/>
      <c r="DV455" s="16"/>
      <c r="DW455" s="16"/>
      <c r="DX455" s="16"/>
      <c r="DY455" s="16"/>
      <c r="DZ455" s="16"/>
      <c r="EA455" s="16"/>
      <c r="EB455" s="16"/>
      <c r="EC455" s="16"/>
      <c r="ED455" s="16"/>
      <c r="EE455" s="16"/>
      <c r="EF455" s="16"/>
      <c r="EG455" s="16"/>
      <c r="EH455" s="16"/>
      <c r="EI455" s="16"/>
      <c r="EJ455" s="16"/>
      <c r="EK455" s="16"/>
      <c r="EL455" s="16"/>
      <c r="EM455" s="16"/>
      <c r="EN455" s="16"/>
      <c r="EO455" s="16"/>
      <c r="EP455" s="16"/>
      <c r="EQ455" s="16"/>
      <c r="ER455" s="16"/>
      <c r="ES455" s="16"/>
      <c r="ET455" s="16"/>
      <c r="EU455" s="16"/>
      <c r="EV455" s="16"/>
      <c r="EW455" s="16"/>
      <c r="EX455" s="16"/>
      <c r="EY455" s="16"/>
    </row>
    <row r="456" spans="1:155" ht="24.75" customHeight="1" x14ac:dyDescent="0.3">
      <c r="A456" s="542"/>
      <c r="B456" s="542"/>
      <c r="C456" s="539"/>
      <c r="D456" s="539"/>
      <c r="E456" s="546"/>
      <c r="F456" s="546"/>
      <c r="G456" s="546"/>
      <c r="H456" s="546"/>
      <c r="I456" s="546"/>
      <c r="J456" s="561"/>
      <c r="K456" s="561"/>
      <c r="L456" s="546"/>
      <c r="M456" s="560"/>
      <c r="N456" s="560"/>
      <c r="O456" s="542"/>
      <c r="P456" s="16"/>
      <c r="Q456" s="16"/>
      <c r="R456" s="16"/>
      <c r="S456" s="157"/>
      <c r="T456" s="157"/>
      <c r="U456" s="157"/>
      <c r="V456" s="157"/>
      <c r="W456" s="16"/>
      <c r="X456" s="16"/>
      <c r="Y456" s="16"/>
      <c r="Z456" s="16"/>
      <c r="AA456" s="604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  <c r="BM456" s="16"/>
      <c r="BN456" s="16"/>
      <c r="BO456" s="16"/>
      <c r="BP456" s="16"/>
      <c r="BQ456" s="16"/>
      <c r="BR456" s="16"/>
      <c r="BS456" s="16"/>
      <c r="BT456" s="16"/>
      <c r="BU456" s="16"/>
      <c r="BV456" s="16"/>
      <c r="BW456" s="16"/>
      <c r="BX456" s="16"/>
      <c r="BY456" s="16"/>
      <c r="BZ456" s="16"/>
      <c r="CA456" s="16"/>
      <c r="CB456" s="16"/>
      <c r="CC456" s="16"/>
      <c r="CD456" s="16"/>
      <c r="CE456" s="16"/>
      <c r="CF456" s="16"/>
      <c r="CG456" s="16"/>
      <c r="CH456" s="16"/>
      <c r="CI456" s="16"/>
      <c r="CJ456" s="16"/>
      <c r="CK456" s="16"/>
      <c r="CL456" s="16"/>
      <c r="CM456" s="16"/>
      <c r="CN456" s="16"/>
      <c r="CO456" s="16"/>
      <c r="CP456" s="16"/>
      <c r="CQ456" s="16"/>
      <c r="CR456" s="16"/>
      <c r="CS456" s="16"/>
      <c r="CT456" s="16"/>
      <c r="CU456" s="16"/>
      <c r="CV456" s="16"/>
      <c r="CW456" s="16"/>
      <c r="CX456" s="16"/>
      <c r="CY456" s="16"/>
      <c r="CZ456" s="16"/>
      <c r="DA456" s="16"/>
      <c r="DB456" s="16"/>
      <c r="DC456" s="16"/>
      <c r="DD456" s="16"/>
      <c r="DE456" s="16"/>
      <c r="DF456" s="16"/>
      <c r="DG456" s="16"/>
      <c r="DH456" s="16"/>
      <c r="DI456" s="16"/>
      <c r="DJ456" s="16"/>
      <c r="DK456" s="16"/>
      <c r="DL456" s="16"/>
      <c r="DM456" s="16"/>
      <c r="DN456" s="16"/>
      <c r="DO456" s="16"/>
      <c r="DP456" s="16"/>
      <c r="DQ456" s="16"/>
      <c r="DR456" s="16"/>
      <c r="DS456" s="16"/>
      <c r="DT456" s="16"/>
      <c r="DU456" s="16"/>
      <c r="DV456" s="16"/>
      <c r="DW456" s="16"/>
      <c r="DX456" s="16"/>
      <c r="DY456" s="16"/>
      <c r="DZ456" s="16"/>
      <c r="EA456" s="16"/>
      <c r="EB456" s="16"/>
      <c r="EC456" s="16"/>
      <c r="ED456" s="16"/>
      <c r="EE456" s="16"/>
      <c r="EF456" s="16"/>
      <c r="EG456" s="16"/>
      <c r="EH456" s="16"/>
      <c r="EI456" s="16"/>
      <c r="EJ456" s="16"/>
      <c r="EK456" s="16"/>
      <c r="EL456" s="16"/>
      <c r="EM456" s="16"/>
      <c r="EN456" s="16"/>
      <c r="EO456" s="16"/>
      <c r="EP456" s="16"/>
      <c r="EQ456" s="16"/>
      <c r="ER456" s="16"/>
      <c r="ES456" s="16"/>
      <c r="ET456" s="16"/>
      <c r="EU456" s="16"/>
      <c r="EV456" s="16"/>
      <c r="EW456" s="16"/>
      <c r="EX456" s="16"/>
      <c r="EY456" s="16"/>
    </row>
    <row r="457" spans="1:155" ht="24.75" customHeight="1" x14ac:dyDescent="0.3">
      <c r="A457" s="542"/>
      <c r="B457" s="542"/>
      <c r="C457" s="539"/>
      <c r="D457" s="539"/>
      <c r="E457" s="546"/>
      <c r="F457" s="546"/>
      <c r="G457" s="546"/>
      <c r="H457" s="547"/>
      <c r="I457" s="546"/>
      <c r="J457" s="561"/>
      <c r="K457" s="561"/>
      <c r="L457" s="546"/>
      <c r="M457" s="560"/>
      <c r="N457" s="560"/>
      <c r="O457" s="542"/>
      <c r="P457" s="16"/>
      <c r="Q457" s="16"/>
      <c r="R457" s="16"/>
      <c r="S457" s="157"/>
      <c r="T457" s="157"/>
      <c r="U457" s="157"/>
      <c r="V457" s="157"/>
      <c r="W457" s="16"/>
      <c r="X457" s="16"/>
      <c r="Y457" s="16"/>
      <c r="Z457" s="16"/>
      <c r="AA457" s="604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6"/>
      <c r="BP457" s="16"/>
      <c r="BQ457" s="16"/>
      <c r="BR457" s="16"/>
      <c r="BS457" s="16"/>
      <c r="BT457" s="16"/>
      <c r="BU457" s="16"/>
      <c r="BV457" s="16"/>
      <c r="BW457" s="16"/>
      <c r="BX457" s="16"/>
      <c r="BY457" s="16"/>
      <c r="BZ457" s="16"/>
      <c r="CA457" s="16"/>
      <c r="CB457" s="16"/>
      <c r="CC457" s="16"/>
      <c r="CD457" s="16"/>
      <c r="CE457" s="16"/>
      <c r="CF457" s="16"/>
      <c r="CG457" s="16"/>
      <c r="CH457" s="16"/>
      <c r="CI457" s="16"/>
      <c r="CJ457" s="16"/>
      <c r="CK457" s="16"/>
      <c r="CL457" s="16"/>
      <c r="CM457" s="16"/>
      <c r="CN457" s="16"/>
      <c r="CO457" s="16"/>
      <c r="CP457" s="16"/>
      <c r="CQ457" s="16"/>
      <c r="CR457" s="16"/>
      <c r="CS457" s="16"/>
      <c r="CT457" s="16"/>
      <c r="CU457" s="16"/>
      <c r="CV457" s="16"/>
      <c r="CW457" s="16"/>
      <c r="CX457" s="16"/>
      <c r="CY457" s="16"/>
      <c r="CZ457" s="16"/>
      <c r="DA457" s="16"/>
      <c r="DB457" s="16"/>
      <c r="DC457" s="16"/>
      <c r="DD457" s="16"/>
      <c r="DE457" s="16"/>
      <c r="DF457" s="16"/>
      <c r="DG457" s="16"/>
      <c r="DH457" s="16"/>
      <c r="DI457" s="16"/>
      <c r="DJ457" s="16"/>
      <c r="DK457" s="16"/>
      <c r="DL457" s="16"/>
      <c r="DM457" s="16"/>
      <c r="DN457" s="16"/>
      <c r="DO457" s="16"/>
      <c r="DP457" s="16"/>
      <c r="DQ457" s="16"/>
      <c r="DR457" s="16"/>
      <c r="DS457" s="16"/>
      <c r="DT457" s="16"/>
      <c r="DU457" s="16"/>
      <c r="DV457" s="16"/>
      <c r="DW457" s="16"/>
      <c r="DX457" s="16"/>
      <c r="DY457" s="16"/>
      <c r="DZ457" s="16"/>
      <c r="EA457" s="16"/>
      <c r="EB457" s="16"/>
      <c r="EC457" s="16"/>
      <c r="ED457" s="16"/>
      <c r="EE457" s="16"/>
      <c r="EF457" s="16"/>
      <c r="EG457" s="16"/>
      <c r="EH457" s="16"/>
      <c r="EI457" s="16"/>
      <c r="EJ457" s="16"/>
      <c r="EK457" s="16"/>
      <c r="EL457" s="16"/>
      <c r="EM457" s="16"/>
      <c r="EN457" s="16"/>
      <c r="EO457" s="16"/>
      <c r="EP457" s="16"/>
      <c r="EQ457" s="16"/>
      <c r="ER457" s="16"/>
      <c r="ES457" s="16"/>
      <c r="ET457" s="16"/>
      <c r="EU457" s="16"/>
      <c r="EV457" s="16"/>
      <c r="EW457" s="16"/>
      <c r="EX457" s="16"/>
      <c r="EY457" s="16"/>
    </row>
    <row r="458" spans="1:155" ht="24.75" customHeight="1" x14ac:dyDescent="0.3">
      <c r="A458" s="542"/>
      <c r="B458" s="542"/>
      <c r="C458" s="539"/>
      <c r="D458" s="539"/>
      <c r="E458" s="546"/>
      <c r="F458" s="546"/>
      <c r="G458" s="547"/>
      <c r="H458" s="546"/>
      <c r="I458" s="546"/>
      <c r="J458" s="561"/>
      <c r="K458" s="561"/>
      <c r="L458" s="546"/>
      <c r="M458" s="560"/>
      <c r="N458" s="560"/>
      <c r="O458" s="542"/>
      <c r="P458" s="16"/>
      <c r="Q458" s="16"/>
      <c r="R458" s="16"/>
      <c r="S458" s="157"/>
      <c r="T458" s="157"/>
      <c r="U458" s="157"/>
      <c r="V458" s="157"/>
      <c r="W458" s="16"/>
      <c r="X458" s="16"/>
      <c r="Y458" s="16"/>
      <c r="Z458" s="16"/>
      <c r="AA458" s="604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6"/>
      <c r="BP458" s="16"/>
      <c r="BQ458" s="16"/>
      <c r="BR458" s="16"/>
      <c r="BS458" s="16"/>
      <c r="BT458" s="16"/>
      <c r="BU458" s="16"/>
      <c r="BV458" s="16"/>
      <c r="BW458" s="16"/>
      <c r="BX458" s="16"/>
      <c r="BY458" s="16"/>
      <c r="BZ458" s="16"/>
      <c r="CA458" s="16"/>
      <c r="CB458" s="16"/>
      <c r="CC458" s="16"/>
      <c r="CD458" s="16"/>
      <c r="CE458" s="16"/>
      <c r="CF458" s="16"/>
      <c r="CG458" s="16"/>
      <c r="CH458" s="16"/>
      <c r="CI458" s="16"/>
      <c r="CJ458" s="16"/>
      <c r="CK458" s="16"/>
      <c r="CL458" s="16"/>
      <c r="CM458" s="16"/>
      <c r="CN458" s="16"/>
      <c r="CO458" s="16"/>
      <c r="CP458" s="16"/>
      <c r="CQ458" s="16"/>
      <c r="CR458" s="16"/>
      <c r="CS458" s="16"/>
      <c r="CT458" s="16"/>
      <c r="CU458" s="16"/>
      <c r="CV458" s="16"/>
      <c r="CW458" s="16"/>
      <c r="CX458" s="16"/>
      <c r="CY458" s="16"/>
      <c r="CZ458" s="16"/>
      <c r="DA458" s="16"/>
      <c r="DB458" s="16"/>
      <c r="DC458" s="16"/>
      <c r="DD458" s="16"/>
      <c r="DE458" s="16"/>
      <c r="DF458" s="16"/>
      <c r="DG458" s="16"/>
      <c r="DH458" s="16"/>
      <c r="DI458" s="16"/>
      <c r="DJ458" s="16"/>
      <c r="DK458" s="16"/>
      <c r="DL458" s="16"/>
      <c r="DM458" s="16"/>
      <c r="DN458" s="16"/>
      <c r="DO458" s="16"/>
      <c r="DP458" s="16"/>
      <c r="DQ458" s="16"/>
      <c r="DR458" s="16"/>
      <c r="DS458" s="16"/>
      <c r="DT458" s="16"/>
      <c r="DU458" s="16"/>
      <c r="DV458" s="16"/>
      <c r="DW458" s="16"/>
      <c r="DX458" s="16"/>
      <c r="DY458" s="16"/>
      <c r="DZ458" s="16"/>
      <c r="EA458" s="16"/>
      <c r="EB458" s="16"/>
      <c r="EC458" s="16"/>
      <c r="ED458" s="16"/>
      <c r="EE458" s="16"/>
      <c r="EF458" s="16"/>
      <c r="EG458" s="16"/>
      <c r="EH458" s="16"/>
      <c r="EI458" s="16"/>
      <c r="EJ458" s="16"/>
      <c r="EK458" s="16"/>
      <c r="EL458" s="16"/>
      <c r="EM458" s="16"/>
      <c r="EN458" s="16"/>
      <c r="EO458" s="16"/>
      <c r="EP458" s="16"/>
      <c r="EQ458" s="16"/>
      <c r="ER458" s="16"/>
      <c r="ES458" s="16"/>
      <c r="ET458" s="16"/>
      <c r="EU458" s="16"/>
      <c r="EV458" s="16"/>
      <c r="EW458" s="16"/>
      <c r="EX458" s="16"/>
      <c r="EY458" s="16"/>
    </row>
    <row r="459" spans="1:155" ht="24.75" customHeight="1" x14ac:dyDescent="0.25">
      <c r="A459" s="542"/>
      <c r="B459" s="542"/>
      <c r="C459" s="539"/>
      <c r="D459" s="539"/>
      <c r="E459" s="546"/>
      <c r="F459" s="547"/>
      <c r="G459" s="546"/>
      <c r="H459" s="546"/>
      <c r="I459" s="547"/>
      <c r="J459" s="563"/>
      <c r="K459" s="563"/>
      <c r="L459" s="547"/>
      <c r="M459" s="547"/>
      <c r="N459" s="547"/>
      <c r="O459" s="542"/>
      <c r="P459" s="16"/>
      <c r="Q459" s="16"/>
      <c r="R459" s="16"/>
      <c r="S459" s="157"/>
      <c r="T459" s="157"/>
      <c r="U459" s="157"/>
      <c r="V459" s="157"/>
      <c r="W459" s="16"/>
      <c r="X459" s="16"/>
      <c r="Y459" s="16"/>
      <c r="Z459" s="16"/>
      <c r="AA459" s="604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  <c r="BM459" s="16"/>
      <c r="BN459" s="16"/>
      <c r="BO459" s="16"/>
      <c r="BP459" s="16"/>
      <c r="BQ459" s="16"/>
      <c r="BR459" s="16"/>
      <c r="BS459" s="16"/>
      <c r="BT459" s="16"/>
      <c r="BU459" s="16"/>
      <c r="BV459" s="16"/>
      <c r="BW459" s="16"/>
      <c r="BX459" s="16"/>
      <c r="BY459" s="16"/>
      <c r="BZ459" s="16"/>
      <c r="CA459" s="16"/>
      <c r="CB459" s="16"/>
      <c r="CC459" s="16"/>
      <c r="CD459" s="16"/>
      <c r="CE459" s="16"/>
      <c r="CF459" s="16"/>
      <c r="CG459" s="16"/>
      <c r="CH459" s="16"/>
      <c r="CI459" s="16"/>
      <c r="CJ459" s="16"/>
      <c r="CK459" s="16"/>
      <c r="CL459" s="16"/>
      <c r="CM459" s="16"/>
      <c r="CN459" s="16"/>
      <c r="CO459" s="16"/>
      <c r="CP459" s="16"/>
      <c r="CQ459" s="16"/>
      <c r="CR459" s="16"/>
      <c r="CS459" s="16"/>
      <c r="CT459" s="16"/>
      <c r="CU459" s="16"/>
      <c r="CV459" s="16"/>
      <c r="CW459" s="16"/>
      <c r="CX459" s="16"/>
      <c r="CY459" s="16"/>
      <c r="CZ459" s="16"/>
      <c r="DA459" s="16"/>
      <c r="DB459" s="16"/>
      <c r="DC459" s="16"/>
      <c r="DD459" s="16"/>
      <c r="DE459" s="16"/>
      <c r="DF459" s="16"/>
      <c r="DG459" s="16"/>
      <c r="DH459" s="16"/>
      <c r="DI459" s="16"/>
      <c r="DJ459" s="16"/>
      <c r="DK459" s="16"/>
      <c r="DL459" s="16"/>
      <c r="DM459" s="16"/>
      <c r="DN459" s="16"/>
      <c r="DO459" s="16"/>
      <c r="DP459" s="16"/>
      <c r="DQ459" s="16"/>
      <c r="DR459" s="16"/>
      <c r="DS459" s="16"/>
      <c r="DT459" s="16"/>
      <c r="DU459" s="16"/>
      <c r="DV459" s="16"/>
      <c r="DW459" s="16"/>
      <c r="DX459" s="16"/>
      <c r="DY459" s="16"/>
      <c r="DZ459" s="16"/>
      <c r="EA459" s="16"/>
      <c r="EB459" s="16"/>
      <c r="EC459" s="16"/>
      <c r="ED459" s="16"/>
      <c r="EE459" s="16"/>
      <c r="EF459" s="16"/>
      <c r="EG459" s="16"/>
      <c r="EH459" s="16"/>
      <c r="EI459" s="16"/>
      <c r="EJ459" s="16"/>
      <c r="EK459" s="16"/>
      <c r="EL459" s="16"/>
      <c r="EM459" s="16"/>
      <c r="EN459" s="16"/>
      <c r="EO459" s="16"/>
      <c r="EP459" s="16"/>
      <c r="EQ459" s="16"/>
      <c r="ER459" s="16"/>
      <c r="ES459" s="16"/>
      <c r="ET459" s="16"/>
      <c r="EU459" s="16"/>
      <c r="EV459" s="16"/>
      <c r="EW459" s="16"/>
      <c r="EX459" s="16"/>
      <c r="EY459" s="16"/>
    </row>
    <row r="460" spans="1:155" ht="24.75" customHeight="1" x14ac:dyDescent="0.3">
      <c r="A460" s="559"/>
      <c r="B460" s="542"/>
      <c r="C460" s="539"/>
      <c r="D460" s="539"/>
      <c r="E460" s="546"/>
      <c r="F460" s="546"/>
      <c r="G460" s="546"/>
      <c r="H460" s="560"/>
      <c r="I460" s="546"/>
      <c r="J460" s="561"/>
      <c r="K460" s="561"/>
      <c r="L460" s="546"/>
      <c r="M460" s="546"/>
      <c r="N460" s="546"/>
      <c r="O460" s="559"/>
      <c r="P460" s="16"/>
      <c r="Q460" s="16"/>
      <c r="R460" s="16"/>
      <c r="S460" s="157"/>
      <c r="T460" s="157"/>
      <c r="U460" s="157"/>
      <c r="V460" s="157"/>
      <c r="W460" s="16"/>
      <c r="X460" s="16"/>
      <c r="Y460" s="16"/>
      <c r="Z460" s="16"/>
      <c r="AA460" s="604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  <c r="BM460" s="16"/>
      <c r="BN460" s="16"/>
      <c r="BO460" s="16"/>
      <c r="BP460" s="16"/>
      <c r="BQ460" s="16"/>
      <c r="BR460" s="16"/>
      <c r="BS460" s="16"/>
      <c r="BT460" s="16"/>
      <c r="BU460" s="16"/>
      <c r="BV460" s="16"/>
      <c r="BW460" s="16"/>
      <c r="BX460" s="16"/>
      <c r="BY460" s="16"/>
      <c r="BZ460" s="16"/>
      <c r="CA460" s="16"/>
      <c r="CB460" s="16"/>
      <c r="CC460" s="16"/>
      <c r="CD460" s="16"/>
      <c r="CE460" s="16"/>
      <c r="CF460" s="16"/>
      <c r="CG460" s="16"/>
      <c r="CH460" s="16"/>
      <c r="CI460" s="16"/>
      <c r="CJ460" s="16"/>
      <c r="CK460" s="16"/>
      <c r="CL460" s="16"/>
      <c r="CM460" s="16"/>
      <c r="CN460" s="16"/>
      <c r="CO460" s="16"/>
      <c r="CP460" s="16"/>
      <c r="CQ460" s="16"/>
      <c r="CR460" s="16"/>
      <c r="CS460" s="16"/>
      <c r="CT460" s="16"/>
      <c r="CU460" s="16"/>
      <c r="CV460" s="16"/>
      <c r="CW460" s="16"/>
      <c r="CX460" s="16"/>
      <c r="CY460" s="16"/>
      <c r="CZ460" s="16"/>
      <c r="DA460" s="16"/>
      <c r="DB460" s="16"/>
      <c r="DC460" s="16"/>
      <c r="DD460" s="16"/>
      <c r="DE460" s="16"/>
      <c r="DF460" s="16"/>
      <c r="DG460" s="16"/>
      <c r="DH460" s="16"/>
      <c r="DI460" s="16"/>
      <c r="DJ460" s="16"/>
      <c r="DK460" s="16"/>
      <c r="DL460" s="16"/>
      <c r="DM460" s="16"/>
      <c r="DN460" s="16"/>
      <c r="DO460" s="16"/>
      <c r="DP460" s="16"/>
      <c r="DQ460" s="16"/>
      <c r="DR460" s="16"/>
      <c r="DS460" s="16"/>
      <c r="DT460" s="16"/>
      <c r="DU460" s="16"/>
      <c r="DV460" s="16"/>
      <c r="DW460" s="16"/>
      <c r="DX460" s="16"/>
      <c r="DY460" s="16"/>
      <c r="DZ460" s="16"/>
      <c r="EA460" s="16"/>
      <c r="EB460" s="16"/>
      <c r="EC460" s="16"/>
      <c r="ED460" s="16"/>
      <c r="EE460" s="16"/>
      <c r="EF460" s="16"/>
      <c r="EG460" s="16"/>
      <c r="EH460" s="16"/>
      <c r="EI460" s="16"/>
      <c r="EJ460" s="16"/>
      <c r="EK460" s="16"/>
      <c r="EL460" s="16"/>
      <c r="EM460" s="16"/>
      <c r="EN460" s="16"/>
      <c r="EO460" s="16"/>
      <c r="EP460" s="16"/>
      <c r="EQ460" s="16"/>
      <c r="ER460" s="16"/>
      <c r="ES460" s="16"/>
      <c r="ET460" s="16"/>
      <c r="EU460" s="16"/>
      <c r="EV460" s="16"/>
      <c r="EW460" s="16"/>
      <c r="EX460" s="16"/>
      <c r="EY460" s="16"/>
    </row>
    <row r="461" spans="1:155" ht="24.75" customHeight="1" x14ac:dyDescent="0.3">
      <c r="A461" s="542"/>
      <c r="B461" s="542"/>
      <c r="C461" s="539"/>
      <c r="D461" s="539"/>
      <c r="E461" s="546"/>
      <c r="F461" s="546"/>
      <c r="G461" s="560"/>
      <c r="H461" s="546"/>
      <c r="I461" s="546"/>
      <c r="J461" s="561"/>
      <c r="K461" s="561"/>
      <c r="L461" s="546"/>
      <c r="M461" s="546"/>
      <c r="N461" s="546"/>
      <c r="O461" s="542"/>
      <c r="P461" s="16"/>
      <c r="Q461" s="16"/>
      <c r="R461" s="16"/>
      <c r="S461" s="157"/>
      <c r="T461" s="157"/>
      <c r="U461" s="157"/>
      <c r="V461" s="157"/>
      <c r="W461" s="16"/>
      <c r="X461" s="16"/>
      <c r="Y461" s="16"/>
      <c r="Z461" s="16"/>
      <c r="AA461" s="604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  <c r="BM461" s="16"/>
      <c r="BN461" s="16"/>
      <c r="BO461" s="16"/>
      <c r="BP461" s="16"/>
      <c r="BQ461" s="16"/>
      <c r="BR461" s="16"/>
      <c r="BS461" s="16"/>
      <c r="BT461" s="16"/>
      <c r="BU461" s="16"/>
      <c r="BV461" s="16"/>
      <c r="BW461" s="16"/>
      <c r="BX461" s="16"/>
      <c r="BY461" s="16"/>
      <c r="BZ461" s="16"/>
      <c r="CA461" s="16"/>
      <c r="CB461" s="16"/>
      <c r="CC461" s="16"/>
      <c r="CD461" s="16"/>
      <c r="CE461" s="16"/>
      <c r="CF461" s="16"/>
      <c r="CG461" s="16"/>
      <c r="CH461" s="16"/>
      <c r="CI461" s="16"/>
      <c r="CJ461" s="16"/>
      <c r="CK461" s="16"/>
      <c r="CL461" s="16"/>
      <c r="CM461" s="16"/>
      <c r="CN461" s="16"/>
      <c r="CO461" s="16"/>
      <c r="CP461" s="16"/>
      <c r="CQ461" s="16"/>
      <c r="CR461" s="16"/>
      <c r="CS461" s="16"/>
      <c r="CT461" s="16"/>
      <c r="CU461" s="16"/>
      <c r="CV461" s="16"/>
      <c r="CW461" s="16"/>
      <c r="CX461" s="16"/>
      <c r="CY461" s="16"/>
      <c r="CZ461" s="16"/>
      <c r="DA461" s="16"/>
      <c r="DB461" s="16"/>
      <c r="DC461" s="16"/>
      <c r="DD461" s="16"/>
      <c r="DE461" s="16"/>
      <c r="DF461" s="16"/>
      <c r="DG461" s="16"/>
      <c r="DH461" s="16"/>
      <c r="DI461" s="16"/>
      <c r="DJ461" s="16"/>
      <c r="DK461" s="16"/>
      <c r="DL461" s="16"/>
      <c r="DM461" s="16"/>
      <c r="DN461" s="16"/>
      <c r="DO461" s="16"/>
      <c r="DP461" s="16"/>
      <c r="DQ461" s="16"/>
      <c r="DR461" s="16"/>
      <c r="DS461" s="16"/>
      <c r="DT461" s="16"/>
      <c r="DU461" s="16"/>
      <c r="DV461" s="16"/>
      <c r="DW461" s="16"/>
      <c r="DX461" s="16"/>
      <c r="DY461" s="16"/>
      <c r="DZ461" s="16"/>
      <c r="EA461" s="16"/>
      <c r="EB461" s="16"/>
      <c r="EC461" s="16"/>
      <c r="ED461" s="16"/>
      <c r="EE461" s="16"/>
      <c r="EF461" s="16"/>
      <c r="EG461" s="16"/>
      <c r="EH461" s="16"/>
      <c r="EI461" s="16"/>
      <c r="EJ461" s="16"/>
      <c r="EK461" s="16"/>
      <c r="EL461" s="16"/>
      <c r="EM461" s="16"/>
      <c r="EN461" s="16"/>
      <c r="EO461" s="16"/>
      <c r="EP461" s="16"/>
      <c r="EQ461" s="16"/>
      <c r="ER461" s="16"/>
      <c r="ES461" s="16"/>
      <c r="ET461" s="16"/>
      <c r="EU461" s="16"/>
      <c r="EV461" s="16"/>
      <c r="EW461" s="16"/>
      <c r="EX461" s="16"/>
      <c r="EY461" s="16"/>
    </row>
    <row r="462" spans="1:155" ht="24.75" customHeight="1" x14ac:dyDescent="0.3">
      <c r="A462" s="542"/>
      <c r="B462" s="542"/>
      <c r="C462" s="539"/>
      <c r="D462" s="539"/>
      <c r="E462" s="560"/>
      <c r="F462" s="560"/>
      <c r="G462" s="546"/>
      <c r="H462" s="546"/>
      <c r="I462" s="560"/>
      <c r="J462" s="562"/>
      <c r="K462" s="562"/>
      <c r="L462" s="560"/>
      <c r="M462" s="546"/>
      <c r="N462" s="546"/>
      <c r="O462" s="542"/>
      <c r="P462" s="16"/>
      <c r="Q462" s="16"/>
      <c r="R462" s="16"/>
      <c r="S462" s="157"/>
      <c r="T462" s="157"/>
      <c r="U462" s="157"/>
      <c r="V462" s="157"/>
      <c r="W462" s="16"/>
      <c r="X462" s="16"/>
      <c r="Y462" s="16"/>
      <c r="Z462" s="16"/>
      <c r="AA462" s="604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  <c r="BM462" s="16"/>
      <c r="BN462" s="16"/>
      <c r="BO462" s="16"/>
      <c r="BP462" s="16"/>
      <c r="BQ462" s="16"/>
      <c r="BR462" s="16"/>
      <c r="BS462" s="16"/>
      <c r="BT462" s="16"/>
      <c r="BU462" s="16"/>
      <c r="BV462" s="16"/>
      <c r="BW462" s="16"/>
      <c r="BX462" s="16"/>
      <c r="BY462" s="16"/>
      <c r="BZ462" s="16"/>
      <c r="CA462" s="16"/>
      <c r="CB462" s="16"/>
      <c r="CC462" s="16"/>
      <c r="CD462" s="16"/>
      <c r="CE462" s="16"/>
      <c r="CF462" s="16"/>
      <c r="CG462" s="16"/>
      <c r="CH462" s="16"/>
      <c r="CI462" s="16"/>
      <c r="CJ462" s="16"/>
      <c r="CK462" s="16"/>
      <c r="CL462" s="16"/>
      <c r="CM462" s="16"/>
      <c r="CN462" s="16"/>
      <c r="CO462" s="16"/>
      <c r="CP462" s="16"/>
      <c r="CQ462" s="16"/>
      <c r="CR462" s="16"/>
      <c r="CS462" s="16"/>
      <c r="CT462" s="16"/>
      <c r="CU462" s="16"/>
      <c r="CV462" s="16"/>
      <c r="CW462" s="16"/>
      <c r="CX462" s="16"/>
      <c r="CY462" s="16"/>
      <c r="CZ462" s="16"/>
      <c r="DA462" s="16"/>
      <c r="DB462" s="16"/>
      <c r="DC462" s="16"/>
      <c r="DD462" s="16"/>
      <c r="DE462" s="16"/>
      <c r="DF462" s="16"/>
      <c r="DG462" s="16"/>
      <c r="DH462" s="16"/>
      <c r="DI462" s="16"/>
      <c r="DJ462" s="16"/>
      <c r="DK462" s="16"/>
      <c r="DL462" s="16"/>
      <c r="DM462" s="16"/>
      <c r="DN462" s="16"/>
      <c r="DO462" s="16"/>
      <c r="DP462" s="16"/>
      <c r="DQ462" s="16"/>
      <c r="DR462" s="16"/>
      <c r="DS462" s="16"/>
      <c r="DT462" s="16"/>
      <c r="DU462" s="16"/>
      <c r="DV462" s="16"/>
      <c r="DW462" s="16"/>
      <c r="DX462" s="16"/>
      <c r="DY462" s="16"/>
      <c r="DZ462" s="16"/>
      <c r="EA462" s="16"/>
      <c r="EB462" s="16"/>
      <c r="EC462" s="16"/>
      <c r="ED462" s="16"/>
      <c r="EE462" s="16"/>
      <c r="EF462" s="16"/>
      <c r="EG462" s="16"/>
      <c r="EH462" s="16"/>
      <c r="EI462" s="16"/>
      <c r="EJ462" s="16"/>
      <c r="EK462" s="16"/>
      <c r="EL462" s="16"/>
      <c r="EM462" s="16"/>
      <c r="EN462" s="16"/>
      <c r="EO462" s="16"/>
      <c r="EP462" s="16"/>
      <c r="EQ462" s="16"/>
      <c r="ER462" s="16"/>
      <c r="ES462" s="16"/>
      <c r="ET462" s="16"/>
      <c r="EU462" s="16"/>
      <c r="EV462" s="16"/>
      <c r="EW462" s="16"/>
      <c r="EX462" s="16"/>
      <c r="EY462" s="16"/>
    </row>
    <row r="463" spans="1:155" ht="24.75" customHeight="1" x14ac:dyDescent="0.25">
      <c r="A463" s="542"/>
      <c r="B463" s="542"/>
      <c r="C463" s="539"/>
      <c r="D463" s="539"/>
      <c r="E463" s="546"/>
      <c r="F463" s="546"/>
      <c r="G463" s="546"/>
      <c r="H463" s="546"/>
      <c r="I463" s="546"/>
      <c r="J463" s="561"/>
      <c r="K463" s="561"/>
      <c r="L463" s="546"/>
      <c r="M463" s="546"/>
      <c r="N463" s="546"/>
      <c r="O463" s="542"/>
      <c r="P463" s="16"/>
      <c r="Q463" s="16"/>
      <c r="R463" s="16"/>
      <c r="S463" s="157"/>
      <c r="T463" s="157"/>
      <c r="U463" s="157"/>
      <c r="V463" s="157"/>
      <c r="W463" s="16"/>
      <c r="X463" s="16"/>
      <c r="Y463" s="16"/>
      <c r="Z463" s="16"/>
      <c r="AA463" s="604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  <c r="BM463" s="16"/>
      <c r="BN463" s="16"/>
      <c r="BO463" s="16"/>
      <c r="BP463" s="16"/>
      <c r="BQ463" s="16"/>
      <c r="BR463" s="16"/>
      <c r="BS463" s="16"/>
      <c r="BT463" s="16"/>
      <c r="BU463" s="16"/>
      <c r="BV463" s="16"/>
      <c r="BW463" s="16"/>
      <c r="BX463" s="16"/>
      <c r="BY463" s="16"/>
      <c r="BZ463" s="16"/>
      <c r="CA463" s="16"/>
      <c r="CB463" s="16"/>
      <c r="CC463" s="16"/>
      <c r="CD463" s="16"/>
      <c r="CE463" s="16"/>
      <c r="CF463" s="16"/>
      <c r="CG463" s="16"/>
      <c r="CH463" s="16"/>
      <c r="CI463" s="16"/>
      <c r="CJ463" s="16"/>
      <c r="CK463" s="16"/>
      <c r="CL463" s="16"/>
      <c r="CM463" s="16"/>
      <c r="CN463" s="16"/>
      <c r="CO463" s="16"/>
      <c r="CP463" s="16"/>
      <c r="CQ463" s="16"/>
      <c r="CR463" s="16"/>
      <c r="CS463" s="16"/>
      <c r="CT463" s="16"/>
      <c r="CU463" s="16"/>
      <c r="CV463" s="16"/>
      <c r="CW463" s="16"/>
      <c r="CX463" s="16"/>
      <c r="CY463" s="16"/>
      <c r="CZ463" s="16"/>
      <c r="DA463" s="16"/>
      <c r="DB463" s="16"/>
      <c r="DC463" s="16"/>
      <c r="DD463" s="16"/>
      <c r="DE463" s="16"/>
      <c r="DF463" s="16"/>
      <c r="DG463" s="16"/>
      <c r="DH463" s="16"/>
      <c r="DI463" s="16"/>
      <c r="DJ463" s="16"/>
      <c r="DK463" s="16"/>
      <c r="DL463" s="16"/>
      <c r="DM463" s="16"/>
      <c r="DN463" s="16"/>
      <c r="DO463" s="16"/>
      <c r="DP463" s="16"/>
      <c r="DQ463" s="16"/>
      <c r="DR463" s="16"/>
      <c r="DS463" s="16"/>
      <c r="DT463" s="16"/>
      <c r="DU463" s="16"/>
      <c r="DV463" s="16"/>
      <c r="DW463" s="16"/>
      <c r="DX463" s="16"/>
      <c r="DY463" s="16"/>
      <c r="DZ463" s="16"/>
      <c r="EA463" s="16"/>
      <c r="EB463" s="16"/>
      <c r="EC463" s="16"/>
      <c r="ED463" s="16"/>
      <c r="EE463" s="16"/>
      <c r="EF463" s="16"/>
      <c r="EG463" s="16"/>
      <c r="EH463" s="16"/>
      <c r="EI463" s="16"/>
      <c r="EJ463" s="16"/>
      <c r="EK463" s="16"/>
      <c r="EL463" s="16"/>
      <c r="EM463" s="16"/>
      <c r="EN463" s="16"/>
      <c r="EO463" s="16"/>
      <c r="EP463" s="16"/>
      <c r="EQ463" s="16"/>
      <c r="ER463" s="16"/>
      <c r="ES463" s="16"/>
      <c r="ET463" s="16"/>
      <c r="EU463" s="16"/>
      <c r="EV463" s="16"/>
      <c r="EW463" s="16"/>
      <c r="EX463" s="16"/>
      <c r="EY463" s="16"/>
    </row>
    <row r="464" spans="1:155" ht="24.75" customHeight="1" x14ac:dyDescent="0.25">
      <c r="A464" s="542"/>
      <c r="B464" s="542"/>
      <c r="C464" s="539"/>
      <c r="D464" s="539"/>
      <c r="E464" s="546"/>
      <c r="F464" s="546"/>
      <c r="G464" s="546"/>
      <c r="H464" s="546"/>
      <c r="I464" s="546"/>
      <c r="J464" s="561"/>
      <c r="K464" s="561"/>
      <c r="L464" s="546"/>
      <c r="M464" s="546"/>
      <c r="N464" s="546"/>
      <c r="O464" s="542"/>
      <c r="P464" s="16"/>
      <c r="Q464" s="16"/>
      <c r="R464" s="16"/>
      <c r="S464" s="157"/>
      <c r="T464" s="157"/>
      <c r="U464" s="157"/>
      <c r="V464" s="157"/>
      <c r="W464" s="16"/>
      <c r="X464" s="16"/>
      <c r="Y464" s="16"/>
      <c r="Z464" s="16"/>
      <c r="AA464" s="604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  <c r="BM464" s="16"/>
      <c r="BN464" s="16"/>
      <c r="BO464" s="16"/>
      <c r="BP464" s="16"/>
      <c r="BQ464" s="16"/>
      <c r="BR464" s="16"/>
      <c r="BS464" s="16"/>
      <c r="BT464" s="16"/>
      <c r="BU464" s="16"/>
      <c r="BV464" s="16"/>
      <c r="BW464" s="16"/>
      <c r="BX464" s="16"/>
      <c r="BY464" s="16"/>
      <c r="BZ464" s="16"/>
      <c r="CA464" s="16"/>
      <c r="CB464" s="16"/>
      <c r="CC464" s="16"/>
      <c r="CD464" s="16"/>
      <c r="CE464" s="16"/>
      <c r="CF464" s="16"/>
      <c r="CG464" s="16"/>
      <c r="CH464" s="16"/>
      <c r="CI464" s="16"/>
      <c r="CJ464" s="16"/>
      <c r="CK464" s="16"/>
      <c r="CL464" s="16"/>
      <c r="CM464" s="16"/>
      <c r="CN464" s="16"/>
      <c r="CO464" s="16"/>
      <c r="CP464" s="16"/>
      <c r="CQ464" s="16"/>
      <c r="CR464" s="16"/>
      <c r="CS464" s="16"/>
      <c r="CT464" s="16"/>
      <c r="CU464" s="16"/>
      <c r="CV464" s="16"/>
      <c r="CW464" s="16"/>
      <c r="CX464" s="16"/>
      <c r="CY464" s="16"/>
      <c r="CZ464" s="16"/>
      <c r="DA464" s="16"/>
      <c r="DB464" s="16"/>
      <c r="DC464" s="16"/>
      <c r="DD464" s="16"/>
      <c r="DE464" s="16"/>
      <c r="DF464" s="16"/>
      <c r="DG464" s="16"/>
      <c r="DH464" s="16"/>
      <c r="DI464" s="16"/>
      <c r="DJ464" s="16"/>
      <c r="DK464" s="16"/>
      <c r="DL464" s="16"/>
      <c r="DM464" s="16"/>
      <c r="DN464" s="16"/>
      <c r="DO464" s="16"/>
      <c r="DP464" s="16"/>
      <c r="DQ464" s="16"/>
      <c r="DR464" s="16"/>
      <c r="DS464" s="16"/>
      <c r="DT464" s="16"/>
      <c r="DU464" s="16"/>
      <c r="DV464" s="16"/>
      <c r="DW464" s="16"/>
      <c r="DX464" s="16"/>
      <c r="DY464" s="16"/>
      <c r="DZ464" s="16"/>
      <c r="EA464" s="16"/>
      <c r="EB464" s="16"/>
      <c r="EC464" s="16"/>
      <c r="ED464" s="16"/>
      <c r="EE464" s="16"/>
      <c r="EF464" s="16"/>
      <c r="EG464" s="16"/>
      <c r="EH464" s="16"/>
      <c r="EI464" s="16"/>
      <c r="EJ464" s="16"/>
      <c r="EK464" s="16"/>
      <c r="EL464" s="16"/>
      <c r="EM464" s="16"/>
      <c r="EN464" s="16"/>
      <c r="EO464" s="16"/>
      <c r="EP464" s="16"/>
      <c r="EQ464" s="16"/>
      <c r="ER464" s="16"/>
      <c r="ES464" s="16"/>
      <c r="ET464" s="16"/>
      <c r="EU464" s="16"/>
      <c r="EV464" s="16"/>
      <c r="EW464" s="16"/>
      <c r="EX464" s="16"/>
      <c r="EY464" s="16"/>
    </row>
    <row r="465" spans="1:155" ht="24.75" customHeight="1" x14ac:dyDescent="0.25">
      <c r="A465" s="542"/>
      <c r="B465" s="542"/>
      <c r="C465" s="539"/>
      <c r="D465" s="539"/>
      <c r="E465" s="546"/>
      <c r="F465" s="546"/>
      <c r="G465" s="546"/>
      <c r="H465" s="546"/>
      <c r="I465" s="546"/>
      <c r="J465" s="561"/>
      <c r="K465" s="561"/>
      <c r="L465" s="546"/>
      <c r="M465" s="546"/>
      <c r="N465" s="546"/>
      <c r="O465" s="542"/>
      <c r="P465" s="16"/>
      <c r="Q465" s="16"/>
      <c r="R465" s="16"/>
      <c r="S465" s="157"/>
      <c r="T465" s="157"/>
      <c r="U465" s="157"/>
      <c r="V465" s="157"/>
      <c r="W465" s="16"/>
      <c r="X465" s="16"/>
      <c r="Y465" s="16"/>
      <c r="Z465" s="16"/>
      <c r="AA465" s="604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  <c r="BM465" s="16"/>
      <c r="BN465" s="16"/>
      <c r="BO465" s="16"/>
      <c r="BP465" s="16"/>
      <c r="BQ465" s="16"/>
      <c r="BR465" s="16"/>
      <c r="BS465" s="16"/>
      <c r="BT465" s="16"/>
      <c r="BU465" s="16"/>
      <c r="BV465" s="16"/>
      <c r="BW465" s="16"/>
      <c r="BX465" s="16"/>
      <c r="BY465" s="16"/>
      <c r="BZ465" s="16"/>
      <c r="CA465" s="16"/>
      <c r="CB465" s="16"/>
      <c r="CC465" s="16"/>
      <c r="CD465" s="16"/>
      <c r="CE465" s="16"/>
      <c r="CF465" s="16"/>
      <c r="CG465" s="16"/>
      <c r="CH465" s="16"/>
      <c r="CI465" s="16"/>
      <c r="CJ465" s="16"/>
      <c r="CK465" s="16"/>
      <c r="CL465" s="16"/>
      <c r="CM465" s="16"/>
      <c r="CN465" s="16"/>
      <c r="CO465" s="16"/>
      <c r="CP465" s="16"/>
      <c r="CQ465" s="16"/>
      <c r="CR465" s="16"/>
      <c r="CS465" s="16"/>
      <c r="CT465" s="16"/>
      <c r="CU465" s="16"/>
      <c r="CV465" s="16"/>
      <c r="CW465" s="16"/>
      <c r="CX465" s="16"/>
      <c r="CY465" s="16"/>
      <c r="CZ465" s="16"/>
      <c r="DA465" s="16"/>
      <c r="DB465" s="16"/>
      <c r="DC465" s="16"/>
      <c r="DD465" s="16"/>
      <c r="DE465" s="16"/>
      <c r="DF465" s="16"/>
      <c r="DG465" s="16"/>
      <c r="DH465" s="16"/>
      <c r="DI465" s="16"/>
      <c r="DJ465" s="16"/>
      <c r="DK465" s="16"/>
      <c r="DL465" s="16"/>
      <c r="DM465" s="16"/>
      <c r="DN465" s="16"/>
      <c r="DO465" s="16"/>
      <c r="DP465" s="16"/>
      <c r="DQ465" s="16"/>
      <c r="DR465" s="16"/>
      <c r="DS465" s="16"/>
      <c r="DT465" s="16"/>
      <c r="DU465" s="16"/>
      <c r="DV465" s="16"/>
      <c r="DW465" s="16"/>
      <c r="DX465" s="16"/>
      <c r="DY465" s="16"/>
      <c r="DZ465" s="16"/>
      <c r="EA465" s="16"/>
      <c r="EB465" s="16"/>
      <c r="EC465" s="16"/>
      <c r="ED465" s="16"/>
      <c r="EE465" s="16"/>
      <c r="EF465" s="16"/>
      <c r="EG465" s="16"/>
      <c r="EH465" s="16"/>
      <c r="EI465" s="16"/>
      <c r="EJ465" s="16"/>
      <c r="EK465" s="16"/>
      <c r="EL465" s="16"/>
      <c r="EM465" s="16"/>
      <c r="EN465" s="16"/>
      <c r="EO465" s="16"/>
      <c r="EP465" s="16"/>
      <c r="EQ465" s="16"/>
      <c r="ER465" s="16"/>
      <c r="ES465" s="16"/>
      <c r="ET465" s="16"/>
      <c r="EU465" s="16"/>
      <c r="EV465" s="16"/>
      <c r="EW465" s="16"/>
      <c r="EX465" s="16"/>
      <c r="EY465" s="16"/>
    </row>
    <row r="466" spans="1:155" ht="24.75" customHeight="1" x14ac:dyDescent="0.25">
      <c r="A466" s="542"/>
      <c r="B466" s="542"/>
      <c r="C466" s="539"/>
      <c r="D466" s="539"/>
      <c r="E466" s="546"/>
      <c r="F466" s="546"/>
      <c r="G466" s="546"/>
      <c r="H466" s="546"/>
      <c r="I466" s="546"/>
      <c r="J466" s="561"/>
      <c r="K466" s="561"/>
      <c r="L466" s="546"/>
      <c r="M466" s="546"/>
      <c r="N466" s="546"/>
      <c r="O466" s="542"/>
      <c r="P466" s="16"/>
      <c r="Q466" s="16"/>
      <c r="R466" s="16"/>
      <c r="S466" s="157"/>
      <c r="T466" s="157"/>
      <c r="U466" s="157"/>
      <c r="V466" s="157"/>
      <c r="W466" s="16"/>
      <c r="X466" s="16"/>
      <c r="Y466" s="16"/>
      <c r="Z466" s="16"/>
      <c r="AA466" s="604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  <c r="BM466" s="16"/>
      <c r="BN466" s="16"/>
      <c r="BO466" s="16"/>
      <c r="BP466" s="16"/>
      <c r="BQ466" s="16"/>
      <c r="BR466" s="16"/>
      <c r="BS466" s="16"/>
      <c r="BT466" s="16"/>
      <c r="BU466" s="16"/>
      <c r="BV466" s="16"/>
      <c r="BW466" s="16"/>
      <c r="BX466" s="16"/>
      <c r="BY466" s="16"/>
      <c r="BZ466" s="16"/>
      <c r="CA466" s="16"/>
      <c r="CB466" s="16"/>
      <c r="CC466" s="16"/>
      <c r="CD466" s="16"/>
      <c r="CE466" s="16"/>
      <c r="CF466" s="16"/>
      <c r="CG466" s="16"/>
      <c r="CH466" s="16"/>
      <c r="CI466" s="16"/>
      <c r="CJ466" s="16"/>
      <c r="CK466" s="16"/>
      <c r="CL466" s="16"/>
      <c r="CM466" s="16"/>
      <c r="CN466" s="16"/>
      <c r="CO466" s="16"/>
      <c r="CP466" s="16"/>
      <c r="CQ466" s="16"/>
      <c r="CR466" s="16"/>
      <c r="CS466" s="16"/>
      <c r="CT466" s="16"/>
      <c r="CU466" s="16"/>
      <c r="CV466" s="16"/>
      <c r="CW466" s="16"/>
      <c r="CX466" s="16"/>
      <c r="CY466" s="16"/>
      <c r="CZ466" s="16"/>
      <c r="DA466" s="16"/>
      <c r="DB466" s="16"/>
      <c r="DC466" s="16"/>
      <c r="DD466" s="16"/>
      <c r="DE466" s="16"/>
      <c r="DF466" s="16"/>
      <c r="DG466" s="16"/>
      <c r="DH466" s="16"/>
      <c r="DI466" s="16"/>
      <c r="DJ466" s="16"/>
      <c r="DK466" s="16"/>
      <c r="DL466" s="16"/>
      <c r="DM466" s="16"/>
      <c r="DN466" s="16"/>
      <c r="DO466" s="16"/>
      <c r="DP466" s="16"/>
      <c r="DQ466" s="16"/>
      <c r="DR466" s="16"/>
      <c r="DS466" s="16"/>
      <c r="DT466" s="16"/>
      <c r="DU466" s="16"/>
      <c r="DV466" s="16"/>
      <c r="DW466" s="16"/>
      <c r="DX466" s="16"/>
      <c r="DY466" s="16"/>
      <c r="DZ466" s="16"/>
      <c r="EA466" s="16"/>
      <c r="EB466" s="16"/>
      <c r="EC466" s="16"/>
      <c r="ED466" s="16"/>
      <c r="EE466" s="16"/>
      <c r="EF466" s="16"/>
      <c r="EG466" s="16"/>
      <c r="EH466" s="16"/>
      <c r="EI466" s="16"/>
      <c r="EJ466" s="16"/>
      <c r="EK466" s="16"/>
      <c r="EL466" s="16"/>
      <c r="EM466" s="16"/>
      <c r="EN466" s="16"/>
      <c r="EO466" s="16"/>
      <c r="EP466" s="16"/>
      <c r="EQ466" s="16"/>
      <c r="ER466" s="16"/>
      <c r="ES466" s="16"/>
      <c r="ET466" s="16"/>
      <c r="EU466" s="16"/>
      <c r="EV466" s="16"/>
      <c r="EW466" s="16"/>
      <c r="EX466" s="16"/>
      <c r="EY466" s="16"/>
    </row>
    <row r="467" spans="1:155" ht="24.75" customHeight="1" x14ac:dyDescent="0.25">
      <c r="A467" s="542"/>
      <c r="B467" s="542"/>
      <c r="C467" s="539"/>
      <c r="D467" s="539"/>
      <c r="E467" s="546"/>
      <c r="F467" s="546"/>
      <c r="G467" s="546"/>
      <c r="H467" s="564"/>
      <c r="I467" s="546"/>
      <c r="J467" s="561"/>
      <c r="K467" s="561"/>
      <c r="L467" s="546"/>
      <c r="M467" s="546"/>
      <c r="N467" s="546"/>
      <c r="O467" s="542"/>
      <c r="P467" s="16"/>
      <c r="Q467" s="16"/>
      <c r="R467" s="16"/>
      <c r="S467" s="157"/>
      <c r="T467" s="157"/>
      <c r="U467" s="157"/>
      <c r="V467" s="157"/>
      <c r="W467" s="16"/>
      <c r="X467" s="16"/>
      <c r="Y467" s="16"/>
      <c r="Z467" s="16"/>
      <c r="AA467" s="604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  <c r="BM467" s="16"/>
      <c r="BN467" s="16"/>
      <c r="BO467" s="16"/>
      <c r="BP467" s="16"/>
      <c r="BQ467" s="16"/>
      <c r="BR467" s="16"/>
      <c r="BS467" s="16"/>
      <c r="BT467" s="16"/>
      <c r="BU467" s="16"/>
      <c r="BV467" s="16"/>
      <c r="BW467" s="16"/>
      <c r="BX467" s="16"/>
      <c r="BY467" s="16"/>
      <c r="BZ467" s="16"/>
      <c r="CA467" s="16"/>
      <c r="CB467" s="16"/>
      <c r="CC467" s="16"/>
      <c r="CD467" s="16"/>
      <c r="CE467" s="16"/>
      <c r="CF467" s="16"/>
      <c r="CG467" s="16"/>
      <c r="CH467" s="16"/>
      <c r="CI467" s="16"/>
      <c r="CJ467" s="16"/>
      <c r="CK467" s="16"/>
      <c r="CL467" s="16"/>
      <c r="CM467" s="16"/>
      <c r="CN467" s="16"/>
      <c r="CO467" s="16"/>
      <c r="CP467" s="16"/>
      <c r="CQ467" s="16"/>
      <c r="CR467" s="16"/>
      <c r="CS467" s="16"/>
      <c r="CT467" s="16"/>
      <c r="CU467" s="16"/>
      <c r="CV467" s="16"/>
      <c r="CW467" s="16"/>
      <c r="CX467" s="16"/>
      <c r="CY467" s="16"/>
      <c r="CZ467" s="16"/>
      <c r="DA467" s="16"/>
      <c r="DB467" s="16"/>
      <c r="DC467" s="16"/>
      <c r="DD467" s="16"/>
      <c r="DE467" s="16"/>
      <c r="DF467" s="16"/>
      <c r="DG467" s="16"/>
      <c r="DH467" s="16"/>
      <c r="DI467" s="16"/>
      <c r="DJ467" s="16"/>
      <c r="DK467" s="16"/>
      <c r="DL467" s="16"/>
      <c r="DM467" s="16"/>
      <c r="DN467" s="16"/>
      <c r="DO467" s="16"/>
      <c r="DP467" s="16"/>
      <c r="DQ467" s="16"/>
      <c r="DR467" s="16"/>
      <c r="DS467" s="16"/>
      <c r="DT467" s="16"/>
      <c r="DU467" s="16"/>
      <c r="DV467" s="16"/>
      <c r="DW467" s="16"/>
      <c r="DX467" s="16"/>
      <c r="DY467" s="16"/>
      <c r="DZ467" s="16"/>
      <c r="EA467" s="16"/>
      <c r="EB467" s="16"/>
      <c r="EC467" s="16"/>
      <c r="ED467" s="16"/>
      <c r="EE467" s="16"/>
      <c r="EF467" s="16"/>
      <c r="EG467" s="16"/>
      <c r="EH467" s="16"/>
      <c r="EI467" s="16"/>
      <c r="EJ467" s="16"/>
      <c r="EK467" s="16"/>
      <c r="EL467" s="16"/>
      <c r="EM467" s="16"/>
      <c r="EN467" s="16"/>
      <c r="EO467" s="16"/>
      <c r="EP467" s="16"/>
      <c r="EQ467" s="16"/>
      <c r="ER467" s="16"/>
      <c r="ES467" s="16"/>
      <c r="ET467" s="16"/>
      <c r="EU467" s="16"/>
      <c r="EV467" s="16"/>
      <c r="EW467" s="16"/>
      <c r="EX467" s="16"/>
      <c r="EY467" s="16"/>
    </row>
    <row r="468" spans="1:155" ht="24.75" customHeight="1" x14ac:dyDescent="0.25">
      <c r="A468" s="542"/>
      <c r="B468" s="542"/>
      <c r="C468" s="539"/>
      <c r="D468" s="539"/>
      <c r="E468" s="546"/>
      <c r="F468" s="546"/>
      <c r="G468" s="564"/>
      <c r="H468" s="564"/>
      <c r="I468" s="546"/>
      <c r="J468" s="561"/>
      <c r="K468" s="561"/>
      <c r="L468" s="546"/>
      <c r="M468" s="546"/>
      <c r="N468" s="546"/>
      <c r="O468" s="542"/>
      <c r="P468" s="16"/>
      <c r="Q468" s="16"/>
      <c r="R468" s="16"/>
      <c r="S468" s="157"/>
      <c r="T468" s="157"/>
      <c r="U468" s="157"/>
      <c r="V468" s="157"/>
      <c r="W468" s="16"/>
      <c r="X468" s="16"/>
      <c r="Y468" s="16"/>
      <c r="Z468" s="16"/>
      <c r="AA468" s="604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6"/>
      <c r="BP468" s="16"/>
      <c r="BQ468" s="16"/>
      <c r="BR468" s="16"/>
      <c r="BS468" s="16"/>
      <c r="BT468" s="16"/>
      <c r="BU468" s="16"/>
      <c r="BV468" s="16"/>
      <c r="BW468" s="16"/>
      <c r="BX468" s="16"/>
      <c r="BY468" s="16"/>
      <c r="BZ468" s="16"/>
      <c r="CA468" s="16"/>
      <c r="CB468" s="16"/>
      <c r="CC468" s="16"/>
      <c r="CD468" s="16"/>
      <c r="CE468" s="16"/>
      <c r="CF468" s="16"/>
      <c r="CG468" s="16"/>
      <c r="CH468" s="16"/>
      <c r="CI468" s="16"/>
      <c r="CJ468" s="16"/>
      <c r="CK468" s="16"/>
      <c r="CL468" s="16"/>
      <c r="CM468" s="16"/>
      <c r="CN468" s="16"/>
      <c r="CO468" s="16"/>
      <c r="CP468" s="16"/>
      <c r="CQ468" s="16"/>
      <c r="CR468" s="16"/>
      <c r="CS468" s="16"/>
      <c r="CT468" s="16"/>
      <c r="CU468" s="16"/>
      <c r="CV468" s="16"/>
      <c r="CW468" s="16"/>
      <c r="CX468" s="16"/>
      <c r="CY468" s="16"/>
      <c r="CZ468" s="16"/>
      <c r="DA468" s="16"/>
      <c r="DB468" s="16"/>
      <c r="DC468" s="16"/>
      <c r="DD468" s="16"/>
      <c r="DE468" s="16"/>
      <c r="DF468" s="16"/>
      <c r="DG468" s="16"/>
      <c r="DH468" s="16"/>
      <c r="DI468" s="16"/>
      <c r="DJ468" s="16"/>
      <c r="DK468" s="16"/>
      <c r="DL468" s="16"/>
      <c r="DM468" s="16"/>
      <c r="DN468" s="16"/>
      <c r="DO468" s="16"/>
      <c r="DP468" s="16"/>
      <c r="DQ468" s="16"/>
      <c r="DR468" s="16"/>
      <c r="DS468" s="16"/>
      <c r="DT468" s="16"/>
      <c r="DU468" s="16"/>
      <c r="DV468" s="16"/>
      <c r="DW468" s="16"/>
      <c r="DX468" s="16"/>
      <c r="DY468" s="16"/>
      <c r="DZ468" s="16"/>
      <c r="EA468" s="16"/>
      <c r="EB468" s="16"/>
      <c r="EC468" s="16"/>
      <c r="ED468" s="16"/>
      <c r="EE468" s="16"/>
      <c r="EF468" s="16"/>
      <c r="EG468" s="16"/>
      <c r="EH468" s="16"/>
      <c r="EI468" s="16"/>
      <c r="EJ468" s="16"/>
      <c r="EK468" s="16"/>
      <c r="EL468" s="16"/>
      <c r="EM468" s="16"/>
      <c r="EN468" s="16"/>
      <c r="EO468" s="16"/>
      <c r="EP468" s="16"/>
      <c r="EQ468" s="16"/>
      <c r="ER468" s="16"/>
      <c r="ES468" s="16"/>
      <c r="ET468" s="16"/>
      <c r="EU468" s="16"/>
      <c r="EV468" s="16"/>
      <c r="EW468" s="16"/>
      <c r="EX468" s="16"/>
      <c r="EY468" s="16"/>
    </row>
    <row r="469" spans="1:155" ht="24.75" customHeight="1" x14ac:dyDescent="0.25">
      <c r="A469" s="542"/>
      <c r="B469" s="542"/>
      <c r="C469" s="539"/>
      <c r="D469" s="539"/>
      <c r="E469" s="565"/>
      <c r="F469" s="564"/>
      <c r="G469" s="564"/>
      <c r="H469" s="542"/>
      <c r="I469" s="564"/>
      <c r="J469" s="566"/>
      <c r="K469" s="566"/>
      <c r="L469" s="564"/>
      <c r="M469" s="564"/>
      <c r="N469" s="564"/>
      <c r="O469" s="542"/>
      <c r="P469" s="16"/>
      <c r="Q469" s="16"/>
      <c r="R469" s="16"/>
      <c r="S469" s="157"/>
      <c r="T469" s="157"/>
      <c r="U469" s="157"/>
      <c r="V469" s="157"/>
      <c r="W469" s="16"/>
      <c r="X469" s="16"/>
      <c r="Y469" s="16"/>
      <c r="Z469" s="16"/>
      <c r="AA469" s="604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6"/>
      <c r="BP469" s="16"/>
      <c r="BQ469" s="16"/>
      <c r="BR469" s="16"/>
      <c r="BS469" s="16"/>
      <c r="BT469" s="16"/>
      <c r="BU469" s="16"/>
      <c r="BV469" s="16"/>
      <c r="BW469" s="16"/>
      <c r="BX469" s="16"/>
      <c r="BY469" s="16"/>
      <c r="BZ469" s="16"/>
      <c r="CA469" s="16"/>
      <c r="CB469" s="16"/>
      <c r="CC469" s="16"/>
      <c r="CD469" s="16"/>
      <c r="CE469" s="16"/>
      <c r="CF469" s="16"/>
      <c r="CG469" s="16"/>
      <c r="CH469" s="16"/>
      <c r="CI469" s="16"/>
      <c r="CJ469" s="16"/>
      <c r="CK469" s="16"/>
      <c r="CL469" s="16"/>
      <c r="CM469" s="16"/>
      <c r="CN469" s="16"/>
      <c r="CO469" s="16"/>
      <c r="CP469" s="16"/>
      <c r="CQ469" s="16"/>
      <c r="CR469" s="16"/>
      <c r="CS469" s="16"/>
      <c r="CT469" s="16"/>
      <c r="CU469" s="16"/>
      <c r="CV469" s="16"/>
      <c r="CW469" s="16"/>
      <c r="CX469" s="16"/>
      <c r="CY469" s="16"/>
      <c r="CZ469" s="16"/>
      <c r="DA469" s="16"/>
      <c r="DB469" s="16"/>
      <c r="DC469" s="16"/>
      <c r="DD469" s="16"/>
      <c r="DE469" s="16"/>
      <c r="DF469" s="16"/>
      <c r="DG469" s="16"/>
      <c r="DH469" s="16"/>
      <c r="DI469" s="16"/>
      <c r="DJ469" s="16"/>
      <c r="DK469" s="16"/>
      <c r="DL469" s="16"/>
      <c r="DM469" s="16"/>
      <c r="DN469" s="16"/>
      <c r="DO469" s="16"/>
      <c r="DP469" s="16"/>
      <c r="DQ469" s="16"/>
      <c r="DR469" s="16"/>
      <c r="DS469" s="16"/>
      <c r="DT469" s="16"/>
      <c r="DU469" s="16"/>
      <c r="DV469" s="16"/>
      <c r="DW469" s="16"/>
      <c r="DX469" s="16"/>
      <c r="DY469" s="16"/>
      <c r="DZ469" s="16"/>
      <c r="EA469" s="16"/>
      <c r="EB469" s="16"/>
      <c r="EC469" s="16"/>
      <c r="ED469" s="16"/>
      <c r="EE469" s="16"/>
      <c r="EF469" s="16"/>
      <c r="EG469" s="16"/>
      <c r="EH469" s="16"/>
      <c r="EI469" s="16"/>
      <c r="EJ469" s="16"/>
      <c r="EK469" s="16"/>
      <c r="EL469" s="16"/>
      <c r="EM469" s="16"/>
      <c r="EN469" s="16"/>
      <c r="EO469" s="16"/>
      <c r="EP469" s="16"/>
      <c r="EQ469" s="16"/>
      <c r="ER469" s="16"/>
      <c r="ES469" s="16"/>
      <c r="ET469" s="16"/>
      <c r="EU469" s="16"/>
      <c r="EV469" s="16"/>
      <c r="EW469" s="16"/>
      <c r="EX469" s="16"/>
      <c r="EY469" s="16"/>
    </row>
    <row r="470" spans="1:155" ht="24.75" customHeight="1" x14ac:dyDescent="0.25">
      <c r="A470" s="542"/>
      <c r="B470" s="542"/>
      <c r="C470" s="539"/>
      <c r="D470" s="539"/>
      <c r="E470" s="565"/>
      <c r="F470" s="564"/>
      <c r="G470" s="542"/>
      <c r="H470" s="564"/>
      <c r="I470" s="564"/>
      <c r="J470" s="566"/>
      <c r="K470" s="566"/>
      <c r="L470" s="564"/>
      <c r="M470" s="564"/>
      <c r="N470" s="564"/>
      <c r="O470" s="542"/>
      <c r="P470" s="16"/>
      <c r="Q470" s="16"/>
      <c r="R470" s="16"/>
      <c r="S470" s="157"/>
      <c r="T470" s="157"/>
      <c r="U470" s="157"/>
      <c r="V470" s="157"/>
      <c r="W470" s="16"/>
      <c r="X470" s="16"/>
      <c r="Y470" s="16"/>
      <c r="Z470" s="16"/>
      <c r="AA470" s="604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6"/>
      <c r="BP470" s="16"/>
      <c r="BQ470" s="16"/>
      <c r="BR470" s="16"/>
      <c r="BS470" s="16"/>
      <c r="BT470" s="16"/>
      <c r="BU470" s="16"/>
      <c r="BV470" s="16"/>
      <c r="BW470" s="16"/>
      <c r="BX470" s="16"/>
      <c r="BY470" s="16"/>
      <c r="BZ470" s="16"/>
      <c r="CA470" s="16"/>
      <c r="CB470" s="16"/>
      <c r="CC470" s="16"/>
      <c r="CD470" s="16"/>
      <c r="CE470" s="16"/>
      <c r="CF470" s="16"/>
      <c r="CG470" s="16"/>
      <c r="CH470" s="16"/>
      <c r="CI470" s="16"/>
      <c r="CJ470" s="16"/>
      <c r="CK470" s="16"/>
      <c r="CL470" s="16"/>
      <c r="CM470" s="16"/>
      <c r="CN470" s="16"/>
      <c r="CO470" s="16"/>
      <c r="CP470" s="16"/>
      <c r="CQ470" s="16"/>
      <c r="CR470" s="16"/>
      <c r="CS470" s="16"/>
      <c r="CT470" s="16"/>
      <c r="CU470" s="16"/>
      <c r="CV470" s="16"/>
      <c r="CW470" s="16"/>
      <c r="CX470" s="16"/>
      <c r="CY470" s="16"/>
      <c r="CZ470" s="16"/>
      <c r="DA470" s="16"/>
      <c r="DB470" s="16"/>
      <c r="DC470" s="16"/>
      <c r="DD470" s="16"/>
      <c r="DE470" s="16"/>
      <c r="DF470" s="16"/>
      <c r="DG470" s="16"/>
      <c r="DH470" s="16"/>
      <c r="DI470" s="16"/>
      <c r="DJ470" s="16"/>
      <c r="DK470" s="16"/>
      <c r="DL470" s="16"/>
      <c r="DM470" s="16"/>
      <c r="DN470" s="16"/>
      <c r="DO470" s="16"/>
      <c r="DP470" s="16"/>
      <c r="DQ470" s="16"/>
      <c r="DR470" s="16"/>
      <c r="DS470" s="16"/>
      <c r="DT470" s="16"/>
      <c r="DU470" s="16"/>
      <c r="DV470" s="16"/>
      <c r="DW470" s="16"/>
      <c r="DX470" s="16"/>
      <c r="DY470" s="16"/>
      <c r="DZ470" s="16"/>
      <c r="EA470" s="16"/>
      <c r="EB470" s="16"/>
      <c r="EC470" s="16"/>
      <c r="ED470" s="16"/>
      <c r="EE470" s="16"/>
      <c r="EF470" s="16"/>
      <c r="EG470" s="16"/>
      <c r="EH470" s="16"/>
      <c r="EI470" s="16"/>
      <c r="EJ470" s="16"/>
      <c r="EK470" s="16"/>
      <c r="EL470" s="16"/>
      <c r="EM470" s="16"/>
      <c r="EN470" s="16"/>
      <c r="EO470" s="16"/>
      <c r="EP470" s="16"/>
      <c r="EQ470" s="16"/>
      <c r="ER470" s="16"/>
      <c r="ES470" s="16"/>
      <c r="ET470" s="16"/>
      <c r="EU470" s="16"/>
      <c r="EV470" s="16"/>
      <c r="EW470" s="16"/>
      <c r="EX470" s="16"/>
      <c r="EY470" s="16"/>
    </row>
    <row r="471" spans="1:155" ht="24.75" customHeight="1" x14ac:dyDescent="0.25">
      <c r="A471" s="542"/>
      <c r="B471" s="542"/>
      <c r="C471" s="539"/>
      <c r="D471" s="539"/>
      <c r="E471" s="542"/>
      <c r="F471" s="542"/>
      <c r="G471" s="564"/>
      <c r="H471" s="564"/>
      <c r="I471" s="542"/>
      <c r="J471" s="567"/>
      <c r="K471" s="567"/>
      <c r="L471" s="542"/>
      <c r="M471" s="542"/>
      <c r="N471" s="542"/>
      <c r="O471" s="542"/>
      <c r="P471" s="16"/>
      <c r="Q471" s="16"/>
      <c r="R471" s="16"/>
      <c r="S471" s="157"/>
      <c r="T471" s="157"/>
      <c r="U471" s="157"/>
      <c r="V471" s="157"/>
      <c r="W471" s="16"/>
      <c r="X471" s="16"/>
      <c r="Y471" s="16"/>
      <c r="Z471" s="16"/>
      <c r="AA471" s="604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  <c r="BM471" s="16"/>
      <c r="BN471" s="16"/>
      <c r="BO471" s="16"/>
      <c r="BP471" s="16"/>
      <c r="BQ471" s="16"/>
      <c r="BR471" s="16"/>
      <c r="BS471" s="16"/>
      <c r="BT471" s="16"/>
      <c r="BU471" s="16"/>
      <c r="BV471" s="16"/>
      <c r="BW471" s="16"/>
      <c r="BX471" s="16"/>
      <c r="BY471" s="16"/>
      <c r="BZ471" s="16"/>
      <c r="CA471" s="16"/>
      <c r="CB471" s="16"/>
      <c r="CC471" s="16"/>
      <c r="CD471" s="16"/>
      <c r="CE471" s="16"/>
      <c r="CF471" s="16"/>
      <c r="CG471" s="16"/>
      <c r="CH471" s="16"/>
      <c r="CI471" s="16"/>
      <c r="CJ471" s="16"/>
      <c r="CK471" s="16"/>
      <c r="CL471" s="16"/>
      <c r="CM471" s="16"/>
      <c r="CN471" s="16"/>
      <c r="CO471" s="16"/>
      <c r="CP471" s="16"/>
      <c r="CQ471" s="16"/>
      <c r="CR471" s="16"/>
      <c r="CS471" s="16"/>
      <c r="CT471" s="16"/>
      <c r="CU471" s="16"/>
      <c r="CV471" s="16"/>
      <c r="CW471" s="16"/>
      <c r="CX471" s="16"/>
      <c r="CY471" s="16"/>
      <c r="CZ471" s="16"/>
      <c r="DA471" s="16"/>
      <c r="DB471" s="16"/>
      <c r="DC471" s="16"/>
      <c r="DD471" s="16"/>
      <c r="DE471" s="16"/>
      <c r="DF471" s="16"/>
      <c r="DG471" s="16"/>
      <c r="DH471" s="16"/>
      <c r="DI471" s="16"/>
      <c r="DJ471" s="16"/>
      <c r="DK471" s="16"/>
      <c r="DL471" s="16"/>
      <c r="DM471" s="16"/>
      <c r="DN471" s="16"/>
      <c r="DO471" s="16"/>
      <c r="DP471" s="16"/>
      <c r="DQ471" s="16"/>
      <c r="DR471" s="16"/>
      <c r="DS471" s="16"/>
      <c r="DT471" s="16"/>
      <c r="DU471" s="16"/>
      <c r="DV471" s="16"/>
      <c r="DW471" s="16"/>
      <c r="DX471" s="16"/>
      <c r="DY471" s="16"/>
      <c r="DZ471" s="16"/>
      <c r="EA471" s="16"/>
      <c r="EB471" s="16"/>
      <c r="EC471" s="16"/>
      <c r="ED471" s="16"/>
      <c r="EE471" s="16"/>
      <c r="EF471" s="16"/>
      <c r="EG471" s="16"/>
      <c r="EH471" s="16"/>
      <c r="EI471" s="16"/>
      <c r="EJ471" s="16"/>
      <c r="EK471" s="16"/>
      <c r="EL471" s="16"/>
      <c r="EM471" s="16"/>
      <c r="EN471" s="16"/>
      <c r="EO471" s="16"/>
      <c r="EP471" s="16"/>
      <c r="EQ471" s="16"/>
      <c r="ER471" s="16"/>
      <c r="ES471" s="16"/>
      <c r="ET471" s="16"/>
      <c r="EU471" s="16"/>
      <c r="EV471" s="16"/>
      <c r="EW471" s="16"/>
      <c r="EX471" s="16"/>
      <c r="EY471" s="16"/>
    </row>
    <row r="472" spans="1:155" ht="24.75" customHeight="1" x14ac:dyDescent="0.25">
      <c r="A472" s="559"/>
      <c r="B472" s="542"/>
      <c r="C472" s="74"/>
      <c r="D472" s="74"/>
      <c r="E472" s="565"/>
      <c r="F472" s="564"/>
      <c r="G472" s="564"/>
      <c r="H472" s="564"/>
      <c r="I472" s="564"/>
      <c r="J472" s="566"/>
      <c r="K472" s="566"/>
      <c r="L472" s="564"/>
      <c r="M472" s="564"/>
      <c r="N472" s="564"/>
      <c r="O472" s="559"/>
      <c r="P472" s="16"/>
      <c r="Q472" s="16"/>
      <c r="R472" s="16"/>
      <c r="S472" s="157"/>
      <c r="T472" s="157"/>
      <c r="U472" s="157"/>
      <c r="V472" s="157"/>
      <c r="W472" s="16"/>
      <c r="X472" s="16"/>
      <c r="Y472" s="16"/>
      <c r="Z472" s="16"/>
      <c r="AA472" s="604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  <c r="BM472" s="16"/>
      <c r="BN472" s="16"/>
      <c r="BO472" s="16"/>
      <c r="BP472" s="16"/>
      <c r="BQ472" s="16"/>
      <c r="BR472" s="16"/>
      <c r="BS472" s="16"/>
      <c r="BT472" s="16"/>
      <c r="BU472" s="16"/>
      <c r="BV472" s="16"/>
      <c r="BW472" s="16"/>
      <c r="BX472" s="16"/>
      <c r="BY472" s="16"/>
      <c r="BZ472" s="16"/>
      <c r="CA472" s="16"/>
      <c r="CB472" s="16"/>
      <c r="CC472" s="16"/>
      <c r="CD472" s="16"/>
      <c r="CE472" s="16"/>
      <c r="CF472" s="16"/>
      <c r="CG472" s="16"/>
      <c r="CH472" s="16"/>
      <c r="CI472" s="16"/>
      <c r="CJ472" s="16"/>
      <c r="CK472" s="16"/>
      <c r="CL472" s="16"/>
      <c r="CM472" s="16"/>
      <c r="CN472" s="16"/>
      <c r="CO472" s="16"/>
      <c r="CP472" s="16"/>
      <c r="CQ472" s="16"/>
      <c r="CR472" s="16"/>
      <c r="CS472" s="16"/>
      <c r="CT472" s="16"/>
      <c r="CU472" s="16"/>
      <c r="CV472" s="16"/>
      <c r="CW472" s="16"/>
      <c r="CX472" s="16"/>
      <c r="CY472" s="16"/>
      <c r="CZ472" s="16"/>
      <c r="DA472" s="16"/>
      <c r="DB472" s="16"/>
      <c r="DC472" s="16"/>
      <c r="DD472" s="16"/>
      <c r="DE472" s="16"/>
      <c r="DF472" s="16"/>
      <c r="DG472" s="16"/>
      <c r="DH472" s="16"/>
      <c r="DI472" s="16"/>
      <c r="DJ472" s="16"/>
      <c r="DK472" s="16"/>
      <c r="DL472" s="16"/>
      <c r="DM472" s="16"/>
      <c r="DN472" s="16"/>
      <c r="DO472" s="16"/>
      <c r="DP472" s="16"/>
      <c r="DQ472" s="16"/>
      <c r="DR472" s="16"/>
      <c r="DS472" s="16"/>
      <c r="DT472" s="16"/>
      <c r="DU472" s="16"/>
      <c r="DV472" s="16"/>
      <c r="DW472" s="16"/>
      <c r="DX472" s="16"/>
      <c r="DY472" s="16"/>
      <c r="DZ472" s="16"/>
      <c r="EA472" s="16"/>
      <c r="EB472" s="16"/>
      <c r="EC472" s="16"/>
      <c r="ED472" s="16"/>
      <c r="EE472" s="16"/>
      <c r="EF472" s="16"/>
      <c r="EG472" s="16"/>
      <c r="EH472" s="16"/>
      <c r="EI472" s="16"/>
      <c r="EJ472" s="16"/>
      <c r="EK472" s="16"/>
      <c r="EL472" s="16"/>
      <c r="EM472" s="16"/>
      <c r="EN472" s="16"/>
      <c r="EO472" s="16"/>
      <c r="EP472" s="16"/>
      <c r="EQ472" s="16"/>
      <c r="ER472" s="16"/>
      <c r="ES472" s="16"/>
      <c r="ET472" s="16"/>
      <c r="EU472" s="16"/>
      <c r="EV472" s="16"/>
      <c r="EW472" s="16"/>
      <c r="EX472" s="16"/>
      <c r="EY472" s="16"/>
    </row>
    <row r="473" spans="1:155" ht="24.75" customHeight="1" x14ac:dyDescent="0.25">
      <c r="A473" s="559"/>
      <c r="B473" s="542"/>
      <c r="C473" s="74"/>
      <c r="D473" s="74"/>
      <c r="E473" s="565"/>
      <c r="F473" s="564"/>
      <c r="G473" s="564"/>
      <c r="H473" s="564"/>
      <c r="I473" s="564"/>
      <c r="J473" s="566"/>
      <c r="K473" s="566"/>
      <c r="L473" s="564"/>
      <c r="M473" s="564"/>
      <c r="N473" s="564"/>
      <c r="O473" s="559"/>
      <c r="P473" s="16"/>
      <c r="Q473" s="16"/>
      <c r="R473" s="16"/>
      <c r="S473" s="157"/>
      <c r="T473" s="157"/>
      <c r="U473" s="157"/>
      <c r="V473" s="157"/>
      <c r="W473" s="16"/>
      <c r="X473" s="16"/>
      <c r="Y473" s="16"/>
      <c r="Z473" s="16"/>
      <c r="AA473" s="604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  <c r="BM473" s="16"/>
      <c r="BN473" s="16"/>
      <c r="BO473" s="16"/>
      <c r="BP473" s="16"/>
      <c r="BQ473" s="16"/>
      <c r="BR473" s="16"/>
      <c r="BS473" s="16"/>
      <c r="BT473" s="16"/>
      <c r="BU473" s="16"/>
      <c r="BV473" s="16"/>
      <c r="BW473" s="16"/>
      <c r="BX473" s="16"/>
      <c r="BY473" s="16"/>
      <c r="BZ473" s="16"/>
      <c r="CA473" s="16"/>
      <c r="CB473" s="16"/>
      <c r="CC473" s="16"/>
      <c r="CD473" s="16"/>
      <c r="CE473" s="16"/>
      <c r="CF473" s="16"/>
      <c r="CG473" s="16"/>
      <c r="CH473" s="16"/>
      <c r="CI473" s="16"/>
      <c r="CJ473" s="16"/>
      <c r="CK473" s="16"/>
      <c r="CL473" s="16"/>
      <c r="CM473" s="16"/>
      <c r="CN473" s="16"/>
      <c r="CO473" s="16"/>
      <c r="CP473" s="16"/>
      <c r="CQ473" s="16"/>
      <c r="CR473" s="16"/>
      <c r="CS473" s="16"/>
      <c r="CT473" s="16"/>
      <c r="CU473" s="16"/>
      <c r="CV473" s="16"/>
      <c r="CW473" s="16"/>
      <c r="CX473" s="16"/>
      <c r="CY473" s="16"/>
      <c r="CZ473" s="16"/>
      <c r="DA473" s="16"/>
      <c r="DB473" s="16"/>
      <c r="DC473" s="16"/>
      <c r="DD473" s="16"/>
      <c r="DE473" s="16"/>
      <c r="DF473" s="16"/>
      <c r="DG473" s="16"/>
      <c r="DH473" s="16"/>
      <c r="DI473" s="16"/>
      <c r="DJ473" s="16"/>
      <c r="DK473" s="16"/>
      <c r="DL473" s="16"/>
      <c r="DM473" s="16"/>
      <c r="DN473" s="16"/>
      <c r="DO473" s="16"/>
      <c r="DP473" s="16"/>
      <c r="DQ473" s="16"/>
      <c r="DR473" s="16"/>
      <c r="DS473" s="16"/>
      <c r="DT473" s="16"/>
      <c r="DU473" s="16"/>
      <c r="DV473" s="16"/>
      <c r="DW473" s="16"/>
      <c r="DX473" s="16"/>
      <c r="DY473" s="16"/>
      <c r="DZ473" s="16"/>
      <c r="EA473" s="16"/>
      <c r="EB473" s="16"/>
      <c r="EC473" s="16"/>
      <c r="ED473" s="16"/>
      <c r="EE473" s="16"/>
      <c r="EF473" s="16"/>
      <c r="EG473" s="16"/>
      <c r="EH473" s="16"/>
      <c r="EI473" s="16"/>
      <c r="EJ473" s="16"/>
      <c r="EK473" s="16"/>
      <c r="EL473" s="16"/>
      <c r="EM473" s="16"/>
      <c r="EN473" s="16"/>
      <c r="EO473" s="16"/>
      <c r="EP473" s="16"/>
      <c r="EQ473" s="16"/>
      <c r="ER473" s="16"/>
      <c r="ES473" s="16"/>
      <c r="ET473" s="16"/>
      <c r="EU473" s="16"/>
      <c r="EV473" s="16"/>
      <c r="EW473" s="16"/>
      <c r="EX473" s="16"/>
      <c r="EY473" s="16"/>
    </row>
    <row r="474" spans="1:155" ht="24.75" customHeight="1" x14ac:dyDescent="0.25">
      <c r="A474" s="559"/>
      <c r="B474" s="542"/>
      <c r="C474" s="74"/>
      <c r="D474" s="74"/>
      <c r="E474" s="565"/>
      <c r="F474" s="564"/>
      <c r="G474" s="564"/>
      <c r="H474" s="564"/>
      <c r="I474" s="564"/>
      <c r="J474" s="566"/>
      <c r="K474" s="566"/>
      <c r="L474" s="564"/>
      <c r="M474" s="564"/>
      <c r="N474" s="564"/>
      <c r="O474" s="559"/>
      <c r="P474" s="16"/>
      <c r="Q474" s="16"/>
      <c r="R474" s="16"/>
      <c r="S474" s="157"/>
      <c r="T474" s="157"/>
      <c r="U474" s="157"/>
      <c r="V474" s="157"/>
      <c r="W474" s="16"/>
      <c r="X474" s="16"/>
      <c r="Y474" s="16"/>
      <c r="Z474" s="16"/>
      <c r="AA474" s="604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  <c r="BM474" s="16"/>
      <c r="BN474" s="16"/>
      <c r="BO474" s="16"/>
      <c r="BP474" s="16"/>
      <c r="BQ474" s="16"/>
      <c r="BR474" s="16"/>
      <c r="BS474" s="16"/>
      <c r="BT474" s="16"/>
      <c r="BU474" s="16"/>
      <c r="BV474" s="16"/>
      <c r="BW474" s="16"/>
      <c r="BX474" s="16"/>
      <c r="BY474" s="16"/>
      <c r="BZ474" s="16"/>
      <c r="CA474" s="16"/>
      <c r="CB474" s="16"/>
      <c r="CC474" s="16"/>
      <c r="CD474" s="16"/>
      <c r="CE474" s="16"/>
      <c r="CF474" s="16"/>
      <c r="CG474" s="16"/>
      <c r="CH474" s="16"/>
      <c r="CI474" s="16"/>
      <c r="CJ474" s="16"/>
      <c r="CK474" s="16"/>
      <c r="CL474" s="16"/>
      <c r="CM474" s="16"/>
      <c r="CN474" s="16"/>
      <c r="CO474" s="16"/>
      <c r="CP474" s="16"/>
      <c r="CQ474" s="16"/>
      <c r="CR474" s="16"/>
      <c r="CS474" s="16"/>
      <c r="CT474" s="16"/>
      <c r="CU474" s="16"/>
      <c r="CV474" s="16"/>
      <c r="CW474" s="16"/>
      <c r="CX474" s="16"/>
      <c r="CY474" s="16"/>
      <c r="CZ474" s="16"/>
      <c r="DA474" s="16"/>
      <c r="DB474" s="16"/>
      <c r="DC474" s="16"/>
      <c r="DD474" s="16"/>
      <c r="DE474" s="16"/>
      <c r="DF474" s="16"/>
      <c r="DG474" s="16"/>
      <c r="DH474" s="16"/>
      <c r="DI474" s="16"/>
      <c r="DJ474" s="16"/>
      <c r="DK474" s="16"/>
      <c r="DL474" s="16"/>
      <c r="DM474" s="16"/>
      <c r="DN474" s="16"/>
      <c r="DO474" s="16"/>
      <c r="DP474" s="16"/>
      <c r="DQ474" s="16"/>
      <c r="DR474" s="16"/>
      <c r="DS474" s="16"/>
      <c r="DT474" s="16"/>
      <c r="DU474" s="16"/>
      <c r="DV474" s="16"/>
      <c r="DW474" s="16"/>
      <c r="DX474" s="16"/>
      <c r="DY474" s="16"/>
      <c r="DZ474" s="16"/>
      <c r="EA474" s="16"/>
      <c r="EB474" s="16"/>
      <c r="EC474" s="16"/>
      <c r="ED474" s="16"/>
      <c r="EE474" s="16"/>
      <c r="EF474" s="16"/>
      <c r="EG474" s="16"/>
      <c r="EH474" s="16"/>
      <c r="EI474" s="16"/>
      <c r="EJ474" s="16"/>
      <c r="EK474" s="16"/>
      <c r="EL474" s="16"/>
      <c r="EM474" s="16"/>
      <c r="EN474" s="16"/>
      <c r="EO474" s="16"/>
      <c r="EP474" s="16"/>
      <c r="EQ474" s="16"/>
      <c r="ER474" s="16"/>
      <c r="ES474" s="16"/>
      <c r="ET474" s="16"/>
      <c r="EU474" s="16"/>
      <c r="EV474" s="16"/>
      <c r="EW474" s="16"/>
      <c r="EX474" s="16"/>
      <c r="EY474" s="16"/>
    </row>
    <row r="475" spans="1:155" ht="24.75" customHeight="1" x14ac:dyDescent="0.25">
      <c r="A475" s="559"/>
      <c r="B475" s="542"/>
      <c r="C475" s="74"/>
      <c r="D475" s="74"/>
      <c r="E475" s="565"/>
      <c r="F475" s="564"/>
      <c r="G475" s="564"/>
      <c r="H475" s="16"/>
      <c r="I475" s="564"/>
      <c r="J475" s="566"/>
      <c r="K475" s="566"/>
      <c r="L475" s="564"/>
      <c r="M475" s="564"/>
      <c r="N475" s="564"/>
      <c r="O475" s="559"/>
      <c r="P475" s="16"/>
      <c r="Q475" s="16"/>
      <c r="R475" s="16"/>
      <c r="S475" s="157"/>
      <c r="T475" s="157"/>
      <c r="U475" s="157"/>
      <c r="V475" s="157"/>
      <c r="W475" s="16"/>
      <c r="X475" s="16"/>
      <c r="Y475" s="16"/>
      <c r="Z475" s="16"/>
      <c r="AA475" s="604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6"/>
      <c r="BP475" s="16"/>
      <c r="BQ475" s="16"/>
      <c r="BR475" s="16"/>
      <c r="BS475" s="16"/>
      <c r="BT475" s="16"/>
      <c r="BU475" s="16"/>
      <c r="BV475" s="16"/>
      <c r="BW475" s="16"/>
      <c r="BX475" s="16"/>
      <c r="BY475" s="16"/>
      <c r="BZ475" s="16"/>
      <c r="CA475" s="16"/>
      <c r="CB475" s="16"/>
      <c r="CC475" s="16"/>
      <c r="CD475" s="16"/>
      <c r="CE475" s="16"/>
      <c r="CF475" s="16"/>
      <c r="CG475" s="16"/>
      <c r="CH475" s="16"/>
      <c r="CI475" s="16"/>
      <c r="CJ475" s="16"/>
      <c r="CK475" s="16"/>
      <c r="CL475" s="16"/>
      <c r="CM475" s="16"/>
      <c r="CN475" s="16"/>
      <c r="CO475" s="16"/>
      <c r="CP475" s="16"/>
      <c r="CQ475" s="16"/>
      <c r="CR475" s="16"/>
      <c r="CS475" s="16"/>
      <c r="CT475" s="16"/>
      <c r="CU475" s="16"/>
      <c r="CV475" s="16"/>
      <c r="CW475" s="16"/>
      <c r="CX475" s="16"/>
      <c r="CY475" s="16"/>
      <c r="CZ475" s="16"/>
      <c r="DA475" s="16"/>
      <c r="DB475" s="16"/>
      <c r="DC475" s="16"/>
      <c r="DD475" s="16"/>
      <c r="DE475" s="16"/>
      <c r="DF475" s="16"/>
      <c r="DG475" s="16"/>
      <c r="DH475" s="16"/>
      <c r="DI475" s="16"/>
      <c r="DJ475" s="16"/>
      <c r="DK475" s="16"/>
      <c r="DL475" s="16"/>
      <c r="DM475" s="16"/>
      <c r="DN475" s="16"/>
      <c r="DO475" s="16"/>
      <c r="DP475" s="16"/>
      <c r="DQ475" s="16"/>
      <c r="DR475" s="16"/>
      <c r="DS475" s="16"/>
      <c r="DT475" s="16"/>
      <c r="DU475" s="16"/>
      <c r="DV475" s="16"/>
      <c r="DW475" s="16"/>
      <c r="DX475" s="16"/>
      <c r="DY475" s="16"/>
      <c r="DZ475" s="16"/>
      <c r="EA475" s="16"/>
      <c r="EB475" s="16"/>
      <c r="EC475" s="16"/>
      <c r="ED475" s="16"/>
      <c r="EE475" s="16"/>
      <c r="EF475" s="16"/>
      <c r="EG475" s="16"/>
      <c r="EH475" s="16"/>
      <c r="EI475" s="16"/>
      <c r="EJ475" s="16"/>
      <c r="EK475" s="16"/>
      <c r="EL475" s="16"/>
      <c r="EM475" s="16"/>
      <c r="EN475" s="16"/>
      <c r="EO475" s="16"/>
      <c r="EP475" s="16"/>
      <c r="EQ475" s="16"/>
      <c r="ER475" s="16"/>
      <c r="ES475" s="16"/>
      <c r="ET475" s="16"/>
      <c r="EU475" s="16"/>
      <c r="EV475" s="16"/>
      <c r="EW475" s="16"/>
      <c r="EX475" s="16"/>
      <c r="EY475" s="16"/>
    </row>
    <row r="476" spans="1:155" ht="24.75" customHeight="1" x14ac:dyDescent="0.25">
      <c r="A476" s="559"/>
      <c r="B476" s="542"/>
      <c r="C476" s="74"/>
      <c r="D476" s="74"/>
      <c r="E476" s="565"/>
      <c r="F476" s="564"/>
      <c r="G476" s="16"/>
      <c r="H476" s="564"/>
      <c r="I476" s="564"/>
      <c r="J476" s="566"/>
      <c r="K476" s="566"/>
      <c r="L476" s="564"/>
      <c r="M476" s="564"/>
      <c r="N476" s="564"/>
      <c r="O476" s="559"/>
      <c r="P476" s="16"/>
      <c r="Q476" s="16"/>
      <c r="R476" s="16"/>
      <c r="S476" s="157"/>
      <c r="T476" s="157"/>
      <c r="U476" s="157"/>
      <c r="V476" s="157"/>
      <c r="W476" s="16"/>
      <c r="X476" s="16"/>
      <c r="Y476" s="16"/>
      <c r="Z476" s="16"/>
      <c r="AA476" s="604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6"/>
      <c r="BP476" s="16"/>
      <c r="BQ476" s="16"/>
      <c r="BR476" s="16"/>
      <c r="BS476" s="16"/>
      <c r="BT476" s="16"/>
      <c r="BU476" s="16"/>
      <c r="BV476" s="16"/>
      <c r="BW476" s="16"/>
      <c r="BX476" s="16"/>
      <c r="BY476" s="16"/>
      <c r="BZ476" s="16"/>
      <c r="CA476" s="16"/>
      <c r="CB476" s="16"/>
      <c r="CC476" s="16"/>
      <c r="CD476" s="16"/>
      <c r="CE476" s="16"/>
      <c r="CF476" s="16"/>
      <c r="CG476" s="16"/>
      <c r="CH476" s="16"/>
      <c r="CI476" s="16"/>
      <c r="CJ476" s="16"/>
      <c r="CK476" s="16"/>
      <c r="CL476" s="16"/>
      <c r="CM476" s="16"/>
      <c r="CN476" s="16"/>
      <c r="CO476" s="16"/>
      <c r="CP476" s="16"/>
      <c r="CQ476" s="16"/>
      <c r="CR476" s="16"/>
      <c r="CS476" s="16"/>
      <c r="CT476" s="16"/>
      <c r="CU476" s="16"/>
      <c r="CV476" s="16"/>
      <c r="CW476" s="16"/>
      <c r="CX476" s="16"/>
      <c r="CY476" s="16"/>
      <c r="CZ476" s="16"/>
      <c r="DA476" s="16"/>
      <c r="DB476" s="16"/>
      <c r="DC476" s="16"/>
      <c r="DD476" s="16"/>
      <c r="DE476" s="16"/>
      <c r="DF476" s="16"/>
      <c r="DG476" s="16"/>
      <c r="DH476" s="16"/>
      <c r="DI476" s="16"/>
      <c r="DJ476" s="16"/>
      <c r="DK476" s="16"/>
      <c r="DL476" s="16"/>
      <c r="DM476" s="16"/>
      <c r="DN476" s="16"/>
      <c r="DO476" s="16"/>
      <c r="DP476" s="16"/>
      <c r="DQ476" s="16"/>
      <c r="DR476" s="16"/>
      <c r="DS476" s="16"/>
      <c r="DT476" s="16"/>
      <c r="DU476" s="16"/>
      <c r="DV476" s="16"/>
      <c r="DW476" s="16"/>
      <c r="DX476" s="16"/>
      <c r="DY476" s="16"/>
      <c r="DZ476" s="16"/>
      <c r="EA476" s="16"/>
      <c r="EB476" s="16"/>
      <c r="EC476" s="16"/>
      <c r="ED476" s="16"/>
      <c r="EE476" s="16"/>
      <c r="EF476" s="16"/>
      <c r="EG476" s="16"/>
      <c r="EH476" s="16"/>
      <c r="EI476" s="16"/>
      <c r="EJ476" s="16"/>
      <c r="EK476" s="16"/>
      <c r="EL476" s="16"/>
      <c r="EM476" s="16"/>
      <c r="EN476" s="16"/>
      <c r="EO476" s="16"/>
      <c r="EP476" s="16"/>
      <c r="EQ476" s="16"/>
      <c r="ER476" s="16"/>
      <c r="ES476" s="16"/>
      <c r="ET476" s="16"/>
      <c r="EU476" s="16"/>
      <c r="EV476" s="16"/>
      <c r="EW476" s="16"/>
      <c r="EX476" s="16"/>
      <c r="EY476" s="16"/>
    </row>
    <row r="477" spans="1:155" ht="24.75" customHeight="1" x14ac:dyDescent="0.25">
      <c r="A477" s="16"/>
      <c r="B477" s="16"/>
      <c r="C477" s="74"/>
      <c r="D477" s="74"/>
      <c r="E477" s="16"/>
      <c r="F477" s="16"/>
      <c r="G477" s="564"/>
      <c r="H477" s="16"/>
      <c r="I477" s="16"/>
      <c r="J477" s="157"/>
      <c r="K477" s="157"/>
      <c r="L477" s="16"/>
      <c r="M477" s="16"/>
      <c r="N477" s="16"/>
      <c r="O477" s="16"/>
      <c r="P477" s="16"/>
      <c r="Q477" s="16"/>
      <c r="R477" s="16"/>
      <c r="S477" s="157"/>
      <c r="T477" s="157"/>
      <c r="U477" s="157"/>
      <c r="V477" s="157"/>
      <c r="W477" s="16"/>
      <c r="X477" s="16"/>
      <c r="Y477" s="16"/>
      <c r="Z477" s="16"/>
      <c r="AA477" s="604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6"/>
      <c r="BP477" s="16"/>
      <c r="BQ477" s="16"/>
      <c r="BR477" s="16"/>
      <c r="BS477" s="16"/>
      <c r="BT477" s="16"/>
      <c r="BU477" s="16"/>
      <c r="BV477" s="16"/>
      <c r="BW477" s="16"/>
      <c r="BX477" s="16"/>
      <c r="BY477" s="16"/>
      <c r="BZ477" s="16"/>
      <c r="CA477" s="16"/>
      <c r="CB477" s="16"/>
      <c r="CC477" s="16"/>
      <c r="CD477" s="16"/>
      <c r="CE477" s="16"/>
      <c r="CF477" s="16"/>
      <c r="CG477" s="16"/>
      <c r="CH477" s="16"/>
      <c r="CI477" s="16"/>
      <c r="CJ477" s="16"/>
      <c r="CK477" s="16"/>
      <c r="CL477" s="16"/>
      <c r="CM477" s="16"/>
      <c r="CN477" s="16"/>
      <c r="CO477" s="16"/>
      <c r="CP477" s="16"/>
      <c r="CQ477" s="16"/>
      <c r="CR477" s="16"/>
      <c r="CS477" s="16"/>
      <c r="CT477" s="16"/>
      <c r="CU477" s="16"/>
      <c r="CV477" s="16"/>
      <c r="CW477" s="16"/>
      <c r="CX477" s="16"/>
      <c r="CY477" s="16"/>
      <c r="CZ477" s="16"/>
      <c r="DA477" s="16"/>
      <c r="DB477" s="16"/>
      <c r="DC477" s="16"/>
      <c r="DD477" s="16"/>
      <c r="DE477" s="16"/>
      <c r="DF477" s="16"/>
      <c r="DG477" s="16"/>
      <c r="DH477" s="16"/>
      <c r="DI477" s="16"/>
      <c r="DJ477" s="16"/>
      <c r="DK477" s="16"/>
      <c r="DL477" s="16"/>
      <c r="DM477" s="16"/>
      <c r="DN477" s="16"/>
      <c r="DO477" s="16"/>
      <c r="DP477" s="16"/>
      <c r="DQ477" s="16"/>
      <c r="DR477" s="16"/>
      <c r="DS477" s="16"/>
      <c r="DT477" s="16"/>
      <c r="DU477" s="16"/>
      <c r="DV477" s="16"/>
      <c r="DW477" s="16"/>
      <c r="DX477" s="16"/>
      <c r="DY477" s="16"/>
      <c r="DZ477" s="16"/>
      <c r="EA477" s="16"/>
      <c r="EB477" s="16"/>
      <c r="EC477" s="16"/>
      <c r="ED477" s="16"/>
      <c r="EE477" s="16"/>
      <c r="EF477" s="16"/>
      <c r="EG477" s="16"/>
      <c r="EH477" s="16"/>
      <c r="EI477" s="16"/>
      <c r="EJ477" s="16"/>
      <c r="EK477" s="16"/>
      <c r="EL477" s="16"/>
      <c r="EM477" s="16"/>
      <c r="EN477" s="16"/>
      <c r="EO477" s="16"/>
      <c r="EP477" s="16"/>
      <c r="EQ477" s="16"/>
      <c r="ER477" s="16"/>
      <c r="ES477" s="16"/>
      <c r="ET477" s="16"/>
      <c r="EU477" s="16"/>
      <c r="EV477" s="16"/>
      <c r="EW477" s="16"/>
      <c r="EX477" s="16"/>
      <c r="EY477" s="16"/>
    </row>
    <row r="478" spans="1:155" ht="24.75" customHeight="1" x14ac:dyDescent="0.25">
      <c r="A478" s="542"/>
      <c r="B478" s="542"/>
      <c r="C478" s="539"/>
      <c r="D478" s="539"/>
      <c r="E478" s="565"/>
      <c r="F478" s="564"/>
      <c r="G478" s="16"/>
      <c r="H478" s="16"/>
      <c r="I478" s="564"/>
      <c r="J478" s="566"/>
      <c r="K478" s="566"/>
      <c r="L478" s="564"/>
      <c r="M478" s="564"/>
      <c r="N478" s="564"/>
      <c r="O478" s="542"/>
      <c r="P478" s="16"/>
      <c r="Q478" s="16"/>
      <c r="R478" s="16"/>
      <c r="S478" s="157"/>
      <c r="T478" s="157"/>
      <c r="U478" s="157"/>
      <c r="V478" s="157"/>
      <c r="W478" s="16"/>
      <c r="X478" s="16"/>
      <c r="Y478" s="16"/>
      <c r="Z478" s="16"/>
      <c r="AA478" s="604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  <c r="BM478" s="16"/>
      <c r="BN478" s="16"/>
      <c r="BO478" s="16"/>
      <c r="BP478" s="16"/>
      <c r="BQ478" s="16"/>
      <c r="BR478" s="16"/>
      <c r="BS478" s="16"/>
      <c r="BT478" s="16"/>
      <c r="BU478" s="16"/>
      <c r="BV478" s="16"/>
      <c r="BW478" s="16"/>
      <c r="BX478" s="16"/>
      <c r="BY478" s="16"/>
      <c r="BZ478" s="16"/>
      <c r="CA478" s="16"/>
      <c r="CB478" s="16"/>
      <c r="CC478" s="16"/>
      <c r="CD478" s="16"/>
      <c r="CE478" s="16"/>
      <c r="CF478" s="16"/>
      <c r="CG478" s="16"/>
      <c r="CH478" s="16"/>
      <c r="CI478" s="16"/>
      <c r="CJ478" s="16"/>
      <c r="CK478" s="16"/>
      <c r="CL478" s="16"/>
      <c r="CM478" s="16"/>
      <c r="CN478" s="16"/>
      <c r="CO478" s="16"/>
      <c r="CP478" s="16"/>
      <c r="CQ478" s="16"/>
      <c r="CR478" s="16"/>
      <c r="CS478" s="16"/>
      <c r="CT478" s="16"/>
      <c r="CU478" s="16"/>
      <c r="CV478" s="16"/>
      <c r="CW478" s="16"/>
      <c r="CX478" s="16"/>
      <c r="CY478" s="16"/>
      <c r="CZ478" s="16"/>
      <c r="DA478" s="16"/>
      <c r="DB478" s="16"/>
      <c r="DC478" s="16"/>
      <c r="DD478" s="16"/>
      <c r="DE478" s="16"/>
      <c r="DF478" s="16"/>
      <c r="DG478" s="16"/>
      <c r="DH478" s="16"/>
      <c r="DI478" s="16"/>
      <c r="DJ478" s="16"/>
      <c r="DK478" s="16"/>
      <c r="DL478" s="16"/>
      <c r="DM478" s="16"/>
      <c r="DN478" s="16"/>
      <c r="DO478" s="16"/>
      <c r="DP478" s="16"/>
      <c r="DQ478" s="16"/>
      <c r="DR478" s="16"/>
      <c r="DS478" s="16"/>
      <c r="DT478" s="16"/>
      <c r="DU478" s="16"/>
      <c r="DV478" s="16"/>
      <c r="DW478" s="16"/>
      <c r="DX478" s="16"/>
      <c r="DY478" s="16"/>
      <c r="DZ478" s="16"/>
      <c r="EA478" s="16"/>
      <c r="EB478" s="16"/>
      <c r="EC478" s="16"/>
      <c r="ED478" s="16"/>
      <c r="EE478" s="16"/>
      <c r="EF478" s="16"/>
      <c r="EG478" s="16"/>
      <c r="EH478" s="16"/>
      <c r="EI478" s="16"/>
      <c r="EJ478" s="16"/>
      <c r="EK478" s="16"/>
      <c r="EL478" s="16"/>
      <c r="EM478" s="16"/>
      <c r="EN478" s="16"/>
      <c r="EO478" s="16"/>
      <c r="EP478" s="16"/>
      <c r="EQ478" s="16"/>
      <c r="ER478" s="16"/>
      <c r="ES478" s="16"/>
      <c r="ET478" s="16"/>
      <c r="EU478" s="16"/>
      <c r="EV478" s="16"/>
      <c r="EW478" s="16"/>
      <c r="EX478" s="16"/>
      <c r="EY478" s="16"/>
    </row>
    <row r="479" spans="1:155" ht="24.75" customHeight="1" x14ac:dyDescent="0.25">
      <c r="A479" s="16"/>
      <c r="B479" s="16"/>
      <c r="C479" s="74"/>
      <c r="D479" s="74"/>
      <c r="E479" s="16"/>
      <c r="F479" s="16"/>
      <c r="G479" s="16"/>
      <c r="H479" s="16"/>
      <c r="I479" s="16"/>
      <c r="J479" s="157"/>
      <c r="K479" s="157"/>
      <c r="L479" s="16"/>
      <c r="M479" s="16"/>
      <c r="N479" s="16"/>
      <c r="O479" s="16"/>
      <c r="P479" s="16"/>
      <c r="Q479" s="16"/>
      <c r="R479" s="16"/>
      <c r="S479" s="157"/>
      <c r="T479" s="157"/>
      <c r="U479" s="157"/>
      <c r="V479" s="157"/>
      <c r="W479" s="16"/>
      <c r="X479" s="16"/>
      <c r="Y479" s="16"/>
      <c r="Z479" s="16"/>
      <c r="AA479" s="604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  <c r="BM479" s="16"/>
      <c r="BN479" s="16"/>
      <c r="BO479" s="16"/>
      <c r="BP479" s="16"/>
      <c r="BQ479" s="16"/>
      <c r="BR479" s="16"/>
      <c r="BS479" s="16"/>
      <c r="BT479" s="16"/>
      <c r="BU479" s="16"/>
      <c r="BV479" s="16"/>
      <c r="BW479" s="16"/>
      <c r="BX479" s="16"/>
      <c r="BY479" s="16"/>
      <c r="BZ479" s="16"/>
      <c r="CA479" s="16"/>
      <c r="CB479" s="16"/>
      <c r="CC479" s="16"/>
      <c r="CD479" s="16"/>
      <c r="CE479" s="16"/>
      <c r="CF479" s="16"/>
      <c r="CG479" s="16"/>
      <c r="CH479" s="16"/>
      <c r="CI479" s="16"/>
      <c r="CJ479" s="16"/>
      <c r="CK479" s="16"/>
      <c r="CL479" s="16"/>
      <c r="CM479" s="16"/>
      <c r="CN479" s="16"/>
      <c r="CO479" s="16"/>
      <c r="CP479" s="16"/>
      <c r="CQ479" s="16"/>
      <c r="CR479" s="16"/>
      <c r="CS479" s="16"/>
      <c r="CT479" s="16"/>
      <c r="CU479" s="16"/>
      <c r="CV479" s="16"/>
      <c r="CW479" s="16"/>
      <c r="CX479" s="16"/>
      <c r="CY479" s="16"/>
      <c r="CZ479" s="16"/>
      <c r="DA479" s="16"/>
      <c r="DB479" s="16"/>
      <c r="DC479" s="16"/>
      <c r="DD479" s="16"/>
      <c r="DE479" s="16"/>
      <c r="DF479" s="16"/>
      <c r="DG479" s="16"/>
      <c r="DH479" s="16"/>
      <c r="DI479" s="16"/>
      <c r="DJ479" s="16"/>
      <c r="DK479" s="16"/>
      <c r="DL479" s="16"/>
      <c r="DM479" s="16"/>
      <c r="DN479" s="16"/>
      <c r="DO479" s="16"/>
      <c r="DP479" s="16"/>
      <c r="DQ479" s="16"/>
      <c r="DR479" s="16"/>
      <c r="DS479" s="16"/>
      <c r="DT479" s="16"/>
      <c r="DU479" s="16"/>
      <c r="DV479" s="16"/>
      <c r="DW479" s="16"/>
      <c r="DX479" s="16"/>
      <c r="DY479" s="16"/>
      <c r="DZ479" s="16"/>
      <c r="EA479" s="16"/>
      <c r="EB479" s="16"/>
      <c r="EC479" s="16"/>
      <c r="ED479" s="16"/>
      <c r="EE479" s="16"/>
      <c r="EF479" s="16"/>
      <c r="EG479" s="16"/>
      <c r="EH479" s="16"/>
      <c r="EI479" s="16"/>
      <c r="EJ479" s="16"/>
      <c r="EK479" s="16"/>
      <c r="EL479" s="16"/>
      <c r="EM479" s="16"/>
      <c r="EN479" s="16"/>
      <c r="EO479" s="16"/>
      <c r="EP479" s="16"/>
      <c r="EQ479" s="16"/>
      <c r="ER479" s="16"/>
      <c r="ES479" s="16"/>
      <c r="ET479" s="16"/>
      <c r="EU479" s="16"/>
      <c r="EV479" s="16"/>
      <c r="EW479" s="16"/>
      <c r="EX479" s="16"/>
      <c r="EY479" s="16"/>
    </row>
    <row r="480" spans="1:155" ht="24.75" customHeight="1" x14ac:dyDescent="0.25">
      <c r="A480" s="16"/>
      <c r="B480" s="16"/>
      <c r="C480" s="74"/>
      <c r="D480" s="74"/>
      <c r="E480" s="16"/>
      <c r="F480" s="16"/>
      <c r="G480" s="16"/>
      <c r="H480" s="16"/>
      <c r="I480" s="16"/>
      <c r="J480" s="157"/>
      <c r="K480" s="157"/>
      <c r="L480" s="16"/>
      <c r="M480" s="16"/>
      <c r="N480" s="16"/>
      <c r="O480" s="16"/>
      <c r="P480" s="16"/>
      <c r="Q480" s="16"/>
      <c r="R480" s="16"/>
      <c r="S480" s="157"/>
      <c r="T480" s="157"/>
      <c r="U480" s="157"/>
      <c r="V480" s="157"/>
      <c r="W480" s="16"/>
      <c r="X480" s="16"/>
      <c r="Y480" s="16"/>
      <c r="Z480" s="16"/>
      <c r="AA480" s="604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6"/>
      <c r="BP480" s="16"/>
      <c r="BQ480" s="16"/>
      <c r="BR480" s="16"/>
      <c r="BS480" s="16"/>
      <c r="BT480" s="16"/>
      <c r="BU480" s="16"/>
      <c r="BV480" s="16"/>
      <c r="BW480" s="16"/>
      <c r="BX480" s="16"/>
      <c r="BY480" s="16"/>
      <c r="BZ480" s="16"/>
      <c r="CA480" s="16"/>
      <c r="CB480" s="16"/>
      <c r="CC480" s="16"/>
      <c r="CD480" s="16"/>
      <c r="CE480" s="16"/>
      <c r="CF480" s="16"/>
      <c r="CG480" s="16"/>
      <c r="CH480" s="16"/>
      <c r="CI480" s="16"/>
      <c r="CJ480" s="16"/>
      <c r="CK480" s="16"/>
      <c r="CL480" s="16"/>
      <c r="CM480" s="16"/>
      <c r="CN480" s="16"/>
      <c r="CO480" s="16"/>
      <c r="CP480" s="16"/>
      <c r="CQ480" s="16"/>
      <c r="CR480" s="16"/>
      <c r="CS480" s="16"/>
      <c r="CT480" s="16"/>
      <c r="CU480" s="16"/>
      <c r="CV480" s="16"/>
      <c r="CW480" s="16"/>
      <c r="CX480" s="16"/>
      <c r="CY480" s="16"/>
      <c r="CZ480" s="16"/>
      <c r="DA480" s="16"/>
      <c r="DB480" s="16"/>
      <c r="DC480" s="16"/>
      <c r="DD480" s="16"/>
      <c r="DE480" s="16"/>
      <c r="DF480" s="16"/>
      <c r="DG480" s="16"/>
      <c r="DH480" s="16"/>
      <c r="DI480" s="16"/>
      <c r="DJ480" s="16"/>
      <c r="DK480" s="16"/>
      <c r="DL480" s="16"/>
      <c r="DM480" s="16"/>
      <c r="DN480" s="16"/>
      <c r="DO480" s="16"/>
      <c r="DP480" s="16"/>
      <c r="DQ480" s="16"/>
      <c r="DR480" s="16"/>
      <c r="DS480" s="16"/>
      <c r="DT480" s="16"/>
      <c r="DU480" s="16"/>
      <c r="DV480" s="16"/>
      <c r="DW480" s="16"/>
      <c r="DX480" s="16"/>
      <c r="DY480" s="16"/>
      <c r="DZ480" s="16"/>
      <c r="EA480" s="16"/>
      <c r="EB480" s="16"/>
      <c r="EC480" s="16"/>
      <c r="ED480" s="16"/>
      <c r="EE480" s="16"/>
      <c r="EF480" s="16"/>
      <c r="EG480" s="16"/>
      <c r="EH480" s="16"/>
      <c r="EI480" s="16"/>
      <c r="EJ480" s="16"/>
      <c r="EK480" s="16"/>
      <c r="EL480" s="16"/>
      <c r="EM480" s="16"/>
      <c r="EN480" s="16"/>
      <c r="EO480" s="16"/>
      <c r="EP480" s="16"/>
      <c r="EQ480" s="16"/>
      <c r="ER480" s="16"/>
      <c r="ES480" s="16"/>
      <c r="ET480" s="16"/>
      <c r="EU480" s="16"/>
      <c r="EV480" s="16"/>
      <c r="EW480" s="16"/>
      <c r="EX480" s="16"/>
      <c r="EY480" s="16"/>
    </row>
    <row r="481" spans="1:155" ht="24.75" customHeight="1" x14ac:dyDescent="0.25">
      <c r="A481" s="16"/>
      <c r="B481" s="16"/>
      <c r="C481" s="74"/>
      <c r="D481" s="74"/>
      <c r="E481" s="16"/>
      <c r="F481" s="16"/>
      <c r="G481" s="16"/>
      <c r="H481" s="16"/>
      <c r="I481" s="16"/>
      <c r="J481" s="157"/>
      <c r="K481" s="157"/>
      <c r="L481" s="16"/>
      <c r="M481" s="16"/>
      <c r="N481" s="16"/>
      <c r="O481" s="16"/>
      <c r="P481" s="16"/>
      <c r="Q481" s="16"/>
      <c r="R481" s="16"/>
      <c r="S481" s="157"/>
      <c r="T481" s="157"/>
      <c r="U481" s="157"/>
      <c r="V481" s="157"/>
      <c r="W481" s="16"/>
      <c r="X481" s="16"/>
      <c r="Y481" s="16"/>
      <c r="Z481" s="16"/>
      <c r="AA481" s="604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  <c r="BM481" s="16"/>
      <c r="BN481" s="16"/>
      <c r="BO481" s="16"/>
      <c r="BP481" s="16"/>
      <c r="BQ481" s="16"/>
      <c r="BR481" s="16"/>
      <c r="BS481" s="16"/>
      <c r="BT481" s="16"/>
      <c r="BU481" s="16"/>
      <c r="BV481" s="16"/>
      <c r="BW481" s="16"/>
      <c r="BX481" s="16"/>
      <c r="BY481" s="16"/>
      <c r="BZ481" s="16"/>
      <c r="CA481" s="16"/>
      <c r="CB481" s="16"/>
      <c r="CC481" s="16"/>
      <c r="CD481" s="16"/>
      <c r="CE481" s="16"/>
      <c r="CF481" s="16"/>
      <c r="CG481" s="16"/>
      <c r="CH481" s="16"/>
      <c r="CI481" s="16"/>
      <c r="CJ481" s="16"/>
      <c r="CK481" s="16"/>
      <c r="CL481" s="16"/>
      <c r="CM481" s="16"/>
      <c r="CN481" s="16"/>
      <c r="CO481" s="16"/>
      <c r="CP481" s="16"/>
      <c r="CQ481" s="16"/>
      <c r="CR481" s="16"/>
      <c r="CS481" s="16"/>
      <c r="CT481" s="16"/>
      <c r="CU481" s="16"/>
      <c r="CV481" s="16"/>
      <c r="CW481" s="16"/>
      <c r="CX481" s="16"/>
      <c r="CY481" s="16"/>
      <c r="CZ481" s="16"/>
      <c r="DA481" s="16"/>
      <c r="DB481" s="16"/>
      <c r="DC481" s="16"/>
      <c r="DD481" s="16"/>
      <c r="DE481" s="16"/>
      <c r="DF481" s="16"/>
      <c r="DG481" s="16"/>
      <c r="DH481" s="16"/>
      <c r="DI481" s="16"/>
      <c r="DJ481" s="16"/>
      <c r="DK481" s="16"/>
      <c r="DL481" s="16"/>
      <c r="DM481" s="16"/>
      <c r="DN481" s="16"/>
      <c r="DO481" s="16"/>
      <c r="DP481" s="16"/>
      <c r="DQ481" s="16"/>
      <c r="DR481" s="16"/>
      <c r="DS481" s="16"/>
      <c r="DT481" s="16"/>
      <c r="DU481" s="16"/>
      <c r="DV481" s="16"/>
      <c r="DW481" s="16"/>
      <c r="DX481" s="16"/>
      <c r="DY481" s="16"/>
      <c r="DZ481" s="16"/>
      <c r="EA481" s="16"/>
      <c r="EB481" s="16"/>
      <c r="EC481" s="16"/>
      <c r="ED481" s="16"/>
      <c r="EE481" s="16"/>
      <c r="EF481" s="16"/>
      <c r="EG481" s="16"/>
      <c r="EH481" s="16"/>
      <c r="EI481" s="16"/>
      <c r="EJ481" s="16"/>
      <c r="EK481" s="16"/>
      <c r="EL481" s="16"/>
      <c r="EM481" s="16"/>
      <c r="EN481" s="16"/>
      <c r="EO481" s="16"/>
      <c r="EP481" s="16"/>
      <c r="EQ481" s="16"/>
      <c r="ER481" s="16"/>
      <c r="ES481" s="16"/>
      <c r="ET481" s="16"/>
      <c r="EU481" s="16"/>
      <c r="EV481" s="16"/>
      <c r="EW481" s="16"/>
      <c r="EX481" s="16"/>
      <c r="EY481" s="16"/>
    </row>
    <row r="482" spans="1:155" ht="24.75" customHeight="1" x14ac:dyDescent="0.25">
      <c r="A482" s="16"/>
      <c r="B482" s="16"/>
      <c r="C482" s="74"/>
      <c r="D482" s="74"/>
      <c r="E482" s="16"/>
      <c r="F482" s="16"/>
      <c r="G482" s="16"/>
      <c r="H482" s="16"/>
      <c r="I482" s="16"/>
      <c r="J482" s="157"/>
      <c r="K482" s="157"/>
      <c r="L482" s="16"/>
      <c r="M482" s="16"/>
      <c r="N482" s="16"/>
      <c r="O482" s="16"/>
      <c r="P482" s="16"/>
      <c r="Q482" s="16"/>
      <c r="R482" s="16"/>
      <c r="S482" s="157"/>
      <c r="T482" s="157"/>
      <c r="U482" s="157"/>
      <c r="V482" s="157"/>
      <c r="W482" s="16"/>
      <c r="X482" s="16"/>
      <c r="Y482" s="16"/>
      <c r="Z482" s="16"/>
      <c r="AA482" s="604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  <c r="BM482" s="16"/>
      <c r="BN482" s="16"/>
      <c r="BO482" s="16"/>
      <c r="BP482" s="16"/>
      <c r="BQ482" s="16"/>
      <c r="BR482" s="16"/>
      <c r="BS482" s="16"/>
      <c r="BT482" s="16"/>
      <c r="BU482" s="16"/>
      <c r="BV482" s="16"/>
      <c r="BW482" s="16"/>
      <c r="BX482" s="16"/>
      <c r="BY482" s="16"/>
      <c r="BZ482" s="16"/>
      <c r="CA482" s="16"/>
      <c r="CB482" s="16"/>
      <c r="CC482" s="16"/>
      <c r="CD482" s="16"/>
      <c r="CE482" s="16"/>
      <c r="CF482" s="16"/>
      <c r="CG482" s="16"/>
      <c r="CH482" s="16"/>
      <c r="CI482" s="16"/>
      <c r="CJ482" s="16"/>
      <c r="CK482" s="16"/>
      <c r="CL482" s="16"/>
      <c r="CM482" s="16"/>
      <c r="CN482" s="16"/>
      <c r="CO482" s="16"/>
      <c r="CP482" s="16"/>
      <c r="CQ482" s="16"/>
      <c r="CR482" s="16"/>
      <c r="CS482" s="16"/>
      <c r="CT482" s="16"/>
      <c r="CU482" s="16"/>
      <c r="CV482" s="16"/>
      <c r="CW482" s="16"/>
      <c r="CX482" s="16"/>
      <c r="CY482" s="16"/>
      <c r="CZ482" s="16"/>
      <c r="DA482" s="16"/>
      <c r="DB482" s="16"/>
      <c r="DC482" s="16"/>
      <c r="DD482" s="16"/>
      <c r="DE482" s="16"/>
      <c r="DF482" s="16"/>
      <c r="DG482" s="16"/>
      <c r="DH482" s="16"/>
      <c r="DI482" s="16"/>
      <c r="DJ482" s="16"/>
      <c r="DK482" s="16"/>
      <c r="DL482" s="16"/>
      <c r="DM482" s="16"/>
      <c r="DN482" s="16"/>
      <c r="DO482" s="16"/>
      <c r="DP482" s="16"/>
      <c r="DQ482" s="16"/>
      <c r="DR482" s="16"/>
      <c r="DS482" s="16"/>
      <c r="DT482" s="16"/>
      <c r="DU482" s="16"/>
      <c r="DV482" s="16"/>
      <c r="DW482" s="16"/>
      <c r="DX482" s="16"/>
      <c r="DY482" s="16"/>
      <c r="DZ482" s="16"/>
      <c r="EA482" s="16"/>
      <c r="EB482" s="16"/>
      <c r="EC482" s="16"/>
      <c r="ED482" s="16"/>
      <c r="EE482" s="16"/>
      <c r="EF482" s="16"/>
      <c r="EG482" s="16"/>
      <c r="EH482" s="16"/>
      <c r="EI482" s="16"/>
      <c r="EJ482" s="16"/>
      <c r="EK482" s="16"/>
      <c r="EL482" s="16"/>
      <c r="EM482" s="16"/>
      <c r="EN482" s="16"/>
      <c r="EO482" s="16"/>
      <c r="EP482" s="16"/>
      <c r="EQ482" s="16"/>
      <c r="ER482" s="16"/>
      <c r="ES482" s="16"/>
      <c r="ET482" s="16"/>
      <c r="EU482" s="16"/>
      <c r="EV482" s="16"/>
      <c r="EW482" s="16"/>
      <c r="EX482" s="16"/>
      <c r="EY482" s="16"/>
    </row>
    <row r="483" spans="1:155" ht="24.75" customHeight="1" x14ac:dyDescent="0.25">
      <c r="A483" s="16"/>
      <c r="B483" s="16"/>
      <c r="C483" s="74"/>
      <c r="D483" s="74"/>
      <c r="E483" s="16"/>
      <c r="F483" s="16"/>
      <c r="G483" s="16"/>
      <c r="H483" s="16"/>
      <c r="I483" s="16"/>
      <c r="J483" s="157"/>
      <c r="K483" s="157"/>
      <c r="L483" s="16"/>
      <c r="M483" s="16"/>
      <c r="N483" s="16"/>
      <c r="O483" s="16"/>
      <c r="P483" s="16"/>
      <c r="Q483" s="16"/>
      <c r="R483" s="16"/>
      <c r="S483" s="157"/>
      <c r="T483" s="157"/>
      <c r="U483" s="157"/>
      <c r="V483" s="157"/>
      <c r="W483" s="16"/>
      <c r="X483" s="16"/>
      <c r="Y483" s="16"/>
      <c r="Z483" s="16"/>
      <c r="AA483" s="604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  <c r="BM483" s="16"/>
      <c r="BN483" s="16"/>
      <c r="BO483" s="16"/>
      <c r="BP483" s="16"/>
      <c r="BQ483" s="16"/>
      <c r="BR483" s="16"/>
      <c r="BS483" s="16"/>
      <c r="BT483" s="16"/>
      <c r="BU483" s="16"/>
      <c r="BV483" s="16"/>
      <c r="BW483" s="16"/>
      <c r="BX483" s="16"/>
      <c r="BY483" s="16"/>
      <c r="BZ483" s="16"/>
      <c r="CA483" s="16"/>
      <c r="CB483" s="16"/>
      <c r="CC483" s="16"/>
      <c r="CD483" s="16"/>
      <c r="CE483" s="16"/>
      <c r="CF483" s="16"/>
      <c r="CG483" s="16"/>
      <c r="CH483" s="16"/>
      <c r="CI483" s="16"/>
      <c r="CJ483" s="16"/>
      <c r="CK483" s="16"/>
      <c r="CL483" s="16"/>
      <c r="CM483" s="16"/>
      <c r="CN483" s="16"/>
      <c r="CO483" s="16"/>
      <c r="CP483" s="16"/>
      <c r="CQ483" s="16"/>
      <c r="CR483" s="16"/>
      <c r="CS483" s="16"/>
      <c r="CT483" s="16"/>
      <c r="CU483" s="16"/>
      <c r="CV483" s="16"/>
      <c r="CW483" s="16"/>
      <c r="CX483" s="16"/>
      <c r="CY483" s="16"/>
      <c r="CZ483" s="16"/>
      <c r="DA483" s="16"/>
      <c r="DB483" s="16"/>
      <c r="DC483" s="16"/>
      <c r="DD483" s="16"/>
      <c r="DE483" s="16"/>
      <c r="DF483" s="16"/>
      <c r="DG483" s="16"/>
      <c r="DH483" s="16"/>
      <c r="DI483" s="16"/>
      <c r="DJ483" s="16"/>
      <c r="DK483" s="16"/>
      <c r="DL483" s="16"/>
      <c r="DM483" s="16"/>
      <c r="DN483" s="16"/>
      <c r="DO483" s="16"/>
      <c r="DP483" s="16"/>
      <c r="DQ483" s="16"/>
      <c r="DR483" s="16"/>
      <c r="DS483" s="16"/>
      <c r="DT483" s="16"/>
      <c r="DU483" s="16"/>
      <c r="DV483" s="16"/>
      <c r="DW483" s="16"/>
      <c r="DX483" s="16"/>
      <c r="DY483" s="16"/>
      <c r="DZ483" s="16"/>
      <c r="EA483" s="16"/>
      <c r="EB483" s="16"/>
      <c r="EC483" s="16"/>
      <c r="ED483" s="16"/>
      <c r="EE483" s="16"/>
      <c r="EF483" s="16"/>
      <c r="EG483" s="16"/>
      <c r="EH483" s="16"/>
      <c r="EI483" s="16"/>
      <c r="EJ483" s="16"/>
      <c r="EK483" s="16"/>
      <c r="EL483" s="16"/>
      <c r="EM483" s="16"/>
      <c r="EN483" s="16"/>
      <c r="EO483" s="16"/>
      <c r="EP483" s="16"/>
      <c r="EQ483" s="16"/>
      <c r="ER483" s="16"/>
      <c r="ES483" s="16"/>
      <c r="ET483" s="16"/>
      <c r="EU483" s="16"/>
      <c r="EV483" s="16"/>
      <c r="EW483" s="16"/>
      <c r="EX483" s="16"/>
      <c r="EY483" s="16"/>
    </row>
    <row r="484" spans="1:155" ht="24.75" customHeight="1" x14ac:dyDescent="0.25">
      <c r="A484" s="16"/>
      <c r="B484" s="16"/>
      <c r="C484" s="74"/>
      <c r="D484" s="74"/>
      <c r="E484" s="16"/>
      <c r="F484" s="16"/>
      <c r="G484" s="16"/>
      <c r="H484" s="16"/>
      <c r="I484" s="16"/>
      <c r="J484" s="157"/>
      <c r="K484" s="157"/>
      <c r="L484" s="16"/>
      <c r="M484" s="16"/>
      <c r="N484" s="16"/>
      <c r="O484" s="16"/>
      <c r="P484" s="16"/>
      <c r="Q484" s="16"/>
      <c r="R484" s="16"/>
      <c r="S484" s="157"/>
      <c r="T484" s="157"/>
      <c r="U484" s="157"/>
      <c r="V484" s="157"/>
      <c r="W484" s="16"/>
      <c r="X484" s="16"/>
      <c r="Y484" s="16"/>
      <c r="Z484" s="16"/>
      <c r="AA484" s="604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6"/>
      <c r="BP484" s="16"/>
      <c r="BQ484" s="16"/>
      <c r="BR484" s="16"/>
      <c r="BS484" s="16"/>
      <c r="BT484" s="16"/>
      <c r="BU484" s="16"/>
      <c r="BV484" s="16"/>
      <c r="BW484" s="16"/>
      <c r="BX484" s="16"/>
      <c r="BY484" s="16"/>
      <c r="BZ484" s="16"/>
      <c r="CA484" s="16"/>
      <c r="CB484" s="16"/>
      <c r="CC484" s="16"/>
      <c r="CD484" s="16"/>
      <c r="CE484" s="16"/>
      <c r="CF484" s="16"/>
      <c r="CG484" s="16"/>
      <c r="CH484" s="16"/>
      <c r="CI484" s="16"/>
      <c r="CJ484" s="16"/>
      <c r="CK484" s="16"/>
      <c r="CL484" s="16"/>
      <c r="CM484" s="16"/>
      <c r="CN484" s="16"/>
      <c r="CO484" s="16"/>
      <c r="CP484" s="16"/>
      <c r="CQ484" s="16"/>
      <c r="CR484" s="16"/>
      <c r="CS484" s="16"/>
      <c r="CT484" s="16"/>
      <c r="CU484" s="16"/>
      <c r="CV484" s="16"/>
      <c r="CW484" s="16"/>
      <c r="CX484" s="16"/>
      <c r="CY484" s="16"/>
      <c r="CZ484" s="16"/>
      <c r="DA484" s="16"/>
      <c r="DB484" s="16"/>
      <c r="DC484" s="16"/>
      <c r="DD484" s="16"/>
      <c r="DE484" s="16"/>
      <c r="DF484" s="16"/>
      <c r="DG484" s="16"/>
      <c r="DH484" s="16"/>
      <c r="DI484" s="16"/>
      <c r="DJ484" s="16"/>
      <c r="DK484" s="16"/>
      <c r="DL484" s="16"/>
      <c r="DM484" s="16"/>
      <c r="DN484" s="16"/>
      <c r="DO484" s="16"/>
      <c r="DP484" s="16"/>
      <c r="DQ484" s="16"/>
      <c r="DR484" s="16"/>
      <c r="DS484" s="16"/>
      <c r="DT484" s="16"/>
      <c r="DU484" s="16"/>
      <c r="DV484" s="16"/>
      <c r="DW484" s="16"/>
      <c r="DX484" s="16"/>
      <c r="DY484" s="16"/>
      <c r="DZ484" s="16"/>
      <c r="EA484" s="16"/>
      <c r="EB484" s="16"/>
      <c r="EC484" s="16"/>
      <c r="ED484" s="16"/>
      <c r="EE484" s="16"/>
      <c r="EF484" s="16"/>
      <c r="EG484" s="16"/>
      <c r="EH484" s="16"/>
      <c r="EI484" s="16"/>
      <c r="EJ484" s="16"/>
      <c r="EK484" s="16"/>
      <c r="EL484" s="16"/>
      <c r="EM484" s="16"/>
      <c r="EN484" s="16"/>
      <c r="EO484" s="16"/>
      <c r="EP484" s="16"/>
      <c r="EQ484" s="16"/>
      <c r="ER484" s="16"/>
      <c r="ES484" s="16"/>
      <c r="ET484" s="16"/>
      <c r="EU484" s="16"/>
      <c r="EV484" s="16"/>
      <c r="EW484" s="16"/>
      <c r="EX484" s="16"/>
      <c r="EY484" s="16"/>
    </row>
    <row r="485" spans="1:155" ht="24.75" customHeight="1" x14ac:dyDescent="0.25">
      <c r="A485" s="16"/>
      <c r="B485" s="16"/>
      <c r="C485" s="74"/>
      <c r="D485" s="74"/>
      <c r="E485" s="16"/>
      <c r="F485" s="16"/>
      <c r="G485" s="16"/>
      <c r="H485" s="16"/>
      <c r="I485" s="16"/>
      <c r="J485" s="157"/>
      <c r="K485" s="157"/>
      <c r="L485" s="16"/>
      <c r="M485" s="16"/>
      <c r="N485" s="16"/>
      <c r="O485" s="16"/>
      <c r="P485" s="16"/>
      <c r="Q485" s="16"/>
      <c r="R485" s="16"/>
      <c r="S485" s="157"/>
      <c r="T485" s="157"/>
      <c r="U485" s="157"/>
      <c r="V485" s="157"/>
      <c r="W485" s="16"/>
      <c r="X485" s="16"/>
      <c r="Y485" s="16"/>
      <c r="Z485" s="16"/>
      <c r="AA485" s="604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6"/>
      <c r="BP485" s="16"/>
      <c r="BQ485" s="16"/>
      <c r="BR485" s="16"/>
      <c r="BS485" s="16"/>
      <c r="BT485" s="16"/>
      <c r="BU485" s="16"/>
      <c r="BV485" s="16"/>
      <c r="BW485" s="16"/>
      <c r="BX485" s="16"/>
      <c r="BY485" s="16"/>
      <c r="BZ485" s="16"/>
      <c r="CA485" s="16"/>
      <c r="CB485" s="16"/>
      <c r="CC485" s="16"/>
      <c r="CD485" s="16"/>
      <c r="CE485" s="16"/>
      <c r="CF485" s="16"/>
      <c r="CG485" s="16"/>
      <c r="CH485" s="16"/>
      <c r="CI485" s="16"/>
      <c r="CJ485" s="16"/>
      <c r="CK485" s="16"/>
      <c r="CL485" s="16"/>
      <c r="CM485" s="16"/>
      <c r="CN485" s="16"/>
      <c r="CO485" s="16"/>
      <c r="CP485" s="16"/>
      <c r="CQ485" s="16"/>
      <c r="CR485" s="16"/>
      <c r="CS485" s="16"/>
      <c r="CT485" s="16"/>
      <c r="CU485" s="16"/>
      <c r="CV485" s="16"/>
      <c r="CW485" s="16"/>
      <c r="CX485" s="16"/>
      <c r="CY485" s="16"/>
      <c r="CZ485" s="16"/>
      <c r="DA485" s="16"/>
      <c r="DB485" s="16"/>
      <c r="DC485" s="16"/>
      <c r="DD485" s="16"/>
      <c r="DE485" s="16"/>
      <c r="DF485" s="16"/>
      <c r="DG485" s="16"/>
      <c r="DH485" s="16"/>
      <c r="DI485" s="16"/>
      <c r="DJ485" s="16"/>
      <c r="DK485" s="16"/>
      <c r="DL485" s="16"/>
      <c r="DM485" s="16"/>
      <c r="DN485" s="16"/>
      <c r="DO485" s="16"/>
      <c r="DP485" s="16"/>
      <c r="DQ485" s="16"/>
      <c r="DR485" s="16"/>
      <c r="DS485" s="16"/>
      <c r="DT485" s="16"/>
      <c r="DU485" s="16"/>
      <c r="DV485" s="16"/>
      <c r="DW485" s="16"/>
      <c r="DX485" s="16"/>
      <c r="DY485" s="16"/>
      <c r="DZ485" s="16"/>
      <c r="EA485" s="16"/>
      <c r="EB485" s="16"/>
      <c r="EC485" s="16"/>
      <c r="ED485" s="16"/>
      <c r="EE485" s="16"/>
      <c r="EF485" s="16"/>
      <c r="EG485" s="16"/>
      <c r="EH485" s="16"/>
      <c r="EI485" s="16"/>
      <c r="EJ485" s="16"/>
      <c r="EK485" s="16"/>
      <c r="EL485" s="16"/>
      <c r="EM485" s="16"/>
      <c r="EN485" s="16"/>
      <c r="EO485" s="16"/>
      <c r="EP485" s="16"/>
      <c r="EQ485" s="16"/>
      <c r="ER485" s="16"/>
      <c r="ES485" s="16"/>
      <c r="ET485" s="16"/>
      <c r="EU485" s="16"/>
      <c r="EV485" s="16"/>
      <c r="EW485" s="16"/>
      <c r="EX485" s="16"/>
      <c r="EY485" s="16"/>
    </row>
    <row r="486" spans="1:155" ht="24.75" customHeight="1" x14ac:dyDescent="0.25">
      <c r="A486" s="16"/>
      <c r="B486" s="16"/>
      <c r="C486" s="74"/>
      <c r="D486" s="74"/>
      <c r="E486" s="16"/>
      <c r="F486" s="16"/>
      <c r="G486" s="16"/>
      <c r="H486" s="16"/>
      <c r="I486" s="16"/>
      <c r="J486" s="157"/>
      <c r="K486" s="157"/>
      <c r="L486" s="16"/>
      <c r="M486" s="16"/>
      <c r="N486" s="16"/>
      <c r="O486" s="16"/>
      <c r="P486" s="16"/>
      <c r="Q486" s="16"/>
      <c r="R486" s="16"/>
      <c r="S486" s="157"/>
      <c r="T486" s="157"/>
      <c r="U486" s="157"/>
      <c r="V486" s="157"/>
      <c r="W486" s="16"/>
      <c r="X486" s="16"/>
      <c r="Y486" s="16"/>
      <c r="Z486" s="16"/>
      <c r="AA486" s="604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6"/>
      <c r="BP486" s="16"/>
      <c r="BQ486" s="16"/>
      <c r="BR486" s="16"/>
      <c r="BS486" s="16"/>
      <c r="BT486" s="16"/>
      <c r="BU486" s="16"/>
      <c r="BV486" s="16"/>
      <c r="BW486" s="16"/>
      <c r="BX486" s="16"/>
      <c r="BY486" s="16"/>
      <c r="BZ486" s="16"/>
      <c r="CA486" s="16"/>
      <c r="CB486" s="16"/>
      <c r="CC486" s="16"/>
      <c r="CD486" s="16"/>
      <c r="CE486" s="16"/>
      <c r="CF486" s="16"/>
      <c r="CG486" s="16"/>
      <c r="CH486" s="16"/>
      <c r="CI486" s="16"/>
      <c r="CJ486" s="16"/>
      <c r="CK486" s="16"/>
      <c r="CL486" s="16"/>
      <c r="CM486" s="16"/>
      <c r="CN486" s="16"/>
      <c r="CO486" s="16"/>
      <c r="CP486" s="16"/>
      <c r="CQ486" s="16"/>
      <c r="CR486" s="16"/>
      <c r="CS486" s="16"/>
      <c r="CT486" s="16"/>
      <c r="CU486" s="16"/>
      <c r="CV486" s="16"/>
      <c r="CW486" s="16"/>
      <c r="CX486" s="16"/>
      <c r="CY486" s="16"/>
      <c r="CZ486" s="16"/>
      <c r="DA486" s="16"/>
      <c r="DB486" s="16"/>
      <c r="DC486" s="16"/>
      <c r="DD486" s="16"/>
      <c r="DE486" s="16"/>
      <c r="DF486" s="16"/>
      <c r="DG486" s="16"/>
      <c r="DH486" s="16"/>
      <c r="DI486" s="16"/>
      <c r="DJ486" s="16"/>
      <c r="DK486" s="16"/>
      <c r="DL486" s="16"/>
      <c r="DM486" s="16"/>
      <c r="DN486" s="16"/>
      <c r="DO486" s="16"/>
      <c r="DP486" s="16"/>
      <c r="DQ486" s="16"/>
      <c r="DR486" s="16"/>
      <c r="DS486" s="16"/>
      <c r="DT486" s="16"/>
      <c r="DU486" s="16"/>
      <c r="DV486" s="16"/>
      <c r="DW486" s="16"/>
      <c r="DX486" s="16"/>
      <c r="DY486" s="16"/>
      <c r="DZ486" s="16"/>
      <c r="EA486" s="16"/>
      <c r="EB486" s="16"/>
      <c r="EC486" s="16"/>
      <c r="ED486" s="16"/>
      <c r="EE486" s="16"/>
      <c r="EF486" s="16"/>
      <c r="EG486" s="16"/>
      <c r="EH486" s="16"/>
      <c r="EI486" s="16"/>
      <c r="EJ486" s="16"/>
      <c r="EK486" s="16"/>
      <c r="EL486" s="16"/>
      <c r="EM486" s="16"/>
      <c r="EN486" s="16"/>
      <c r="EO486" s="16"/>
      <c r="EP486" s="16"/>
      <c r="EQ486" s="16"/>
      <c r="ER486" s="16"/>
      <c r="ES486" s="16"/>
      <c r="ET486" s="16"/>
      <c r="EU486" s="16"/>
      <c r="EV486" s="16"/>
      <c r="EW486" s="16"/>
      <c r="EX486" s="16"/>
      <c r="EY486" s="16"/>
    </row>
    <row r="487" spans="1:155" ht="24.75" customHeight="1" x14ac:dyDescent="0.25">
      <c r="A487" s="16"/>
      <c r="B487" s="16"/>
      <c r="C487" s="74"/>
      <c r="D487" s="74"/>
      <c r="E487" s="16"/>
      <c r="F487" s="16"/>
      <c r="G487" s="16"/>
      <c r="H487" s="16"/>
      <c r="I487" s="16"/>
      <c r="J487" s="157"/>
      <c r="K487" s="157"/>
      <c r="L487" s="16"/>
      <c r="M487" s="16"/>
      <c r="N487" s="16"/>
      <c r="O487" s="16"/>
      <c r="P487" s="16"/>
      <c r="Q487" s="16"/>
      <c r="R487" s="16"/>
      <c r="S487" s="157"/>
      <c r="T487" s="157"/>
      <c r="U487" s="157"/>
      <c r="V487" s="157"/>
      <c r="W487" s="16"/>
      <c r="X487" s="16"/>
      <c r="Y487" s="16"/>
      <c r="Z487" s="16"/>
      <c r="AA487" s="604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6"/>
      <c r="BP487" s="16"/>
      <c r="BQ487" s="16"/>
      <c r="BR487" s="16"/>
      <c r="BS487" s="16"/>
      <c r="BT487" s="16"/>
      <c r="BU487" s="16"/>
      <c r="BV487" s="16"/>
      <c r="BW487" s="16"/>
      <c r="BX487" s="16"/>
      <c r="BY487" s="16"/>
      <c r="BZ487" s="16"/>
      <c r="CA487" s="16"/>
      <c r="CB487" s="16"/>
      <c r="CC487" s="16"/>
      <c r="CD487" s="16"/>
      <c r="CE487" s="16"/>
      <c r="CF487" s="16"/>
      <c r="CG487" s="16"/>
      <c r="CH487" s="16"/>
      <c r="CI487" s="16"/>
      <c r="CJ487" s="16"/>
      <c r="CK487" s="16"/>
      <c r="CL487" s="16"/>
      <c r="CM487" s="16"/>
      <c r="CN487" s="16"/>
      <c r="CO487" s="16"/>
      <c r="CP487" s="16"/>
      <c r="CQ487" s="16"/>
      <c r="CR487" s="16"/>
      <c r="CS487" s="16"/>
      <c r="CT487" s="16"/>
      <c r="CU487" s="16"/>
      <c r="CV487" s="16"/>
      <c r="CW487" s="16"/>
      <c r="CX487" s="16"/>
      <c r="CY487" s="16"/>
      <c r="CZ487" s="16"/>
      <c r="DA487" s="16"/>
      <c r="DB487" s="16"/>
      <c r="DC487" s="16"/>
      <c r="DD487" s="16"/>
      <c r="DE487" s="16"/>
      <c r="DF487" s="16"/>
      <c r="DG487" s="16"/>
      <c r="DH487" s="16"/>
      <c r="DI487" s="16"/>
      <c r="DJ487" s="16"/>
      <c r="DK487" s="16"/>
      <c r="DL487" s="16"/>
      <c r="DM487" s="16"/>
      <c r="DN487" s="16"/>
      <c r="DO487" s="16"/>
      <c r="DP487" s="16"/>
      <c r="DQ487" s="16"/>
      <c r="DR487" s="16"/>
      <c r="DS487" s="16"/>
      <c r="DT487" s="16"/>
      <c r="DU487" s="16"/>
      <c r="DV487" s="16"/>
      <c r="DW487" s="16"/>
      <c r="DX487" s="16"/>
      <c r="DY487" s="16"/>
      <c r="DZ487" s="16"/>
      <c r="EA487" s="16"/>
      <c r="EB487" s="16"/>
      <c r="EC487" s="16"/>
      <c r="ED487" s="16"/>
      <c r="EE487" s="16"/>
      <c r="EF487" s="16"/>
      <c r="EG487" s="16"/>
      <c r="EH487" s="16"/>
      <c r="EI487" s="16"/>
      <c r="EJ487" s="16"/>
      <c r="EK487" s="16"/>
      <c r="EL487" s="16"/>
      <c r="EM487" s="16"/>
      <c r="EN487" s="16"/>
      <c r="EO487" s="16"/>
      <c r="EP487" s="16"/>
      <c r="EQ487" s="16"/>
      <c r="ER487" s="16"/>
      <c r="ES487" s="16"/>
      <c r="ET487" s="16"/>
      <c r="EU487" s="16"/>
      <c r="EV487" s="16"/>
      <c r="EW487" s="16"/>
      <c r="EX487" s="16"/>
      <c r="EY487" s="16"/>
    </row>
    <row r="488" spans="1:155" ht="24.75" customHeight="1" x14ac:dyDescent="0.25">
      <c r="A488" s="16"/>
      <c r="B488" s="16"/>
      <c r="C488" s="74"/>
      <c r="D488" s="74"/>
      <c r="E488" s="16"/>
      <c r="F488" s="16"/>
      <c r="G488" s="16"/>
      <c r="H488" s="16"/>
      <c r="I488" s="16"/>
      <c r="J488" s="157"/>
      <c r="K488" s="157"/>
      <c r="L488" s="16"/>
      <c r="M488" s="16"/>
      <c r="N488" s="16"/>
      <c r="O488" s="16"/>
      <c r="P488" s="16"/>
      <c r="Q488" s="16"/>
      <c r="R488" s="16"/>
      <c r="S488" s="157"/>
      <c r="T488" s="157"/>
      <c r="U488" s="157"/>
      <c r="V488" s="157"/>
      <c r="W488" s="16"/>
      <c r="X488" s="16"/>
      <c r="Y488" s="16"/>
      <c r="Z488" s="16"/>
      <c r="AA488" s="604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6"/>
      <c r="BP488" s="16"/>
      <c r="BQ488" s="16"/>
      <c r="BR488" s="16"/>
      <c r="BS488" s="16"/>
      <c r="BT488" s="16"/>
      <c r="BU488" s="16"/>
      <c r="BV488" s="16"/>
      <c r="BW488" s="16"/>
      <c r="BX488" s="16"/>
      <c r="BY488" s="16"/>
      <c r="BZ488" s="16"/>
      <c r="CA488" s="16"/>
      <c r="CB488" s="16"/>
      <c r="CC488" s="16"/>
      <c r="CD488" s="16"/>
      <c r="CE488" s="16"/>
      <c r="CF488" s="16"/>
      <c r="CG488" s="16"/>
      <c r="CH488" s="16"/>
      <c r="CI488" s="16"/>
      <c r="CJ488" s="16"/>
      <c r="CK488" s="16"/>
      <c r="CL488" s="16"/>
      <c r="CM488" s="16"/>
      <c r="CN488" s="16"/>
      <c r="CO488" s="16"/>
      <c r="CP488" s="16"/>
      <c r="CQ488" s="16"/>
      <c r="CR488" s="16"/>
      <c r="CS488" s="16"/>
      <c r="CT488" s="16"/>
      <c r="CU488" s="16"/>
      <c r="CV488" s="16"/>
      <c r="CW488" s="16"/>
      <c r="CX488" s="16"/>
      <c r="CY488" s="16"/>
      <c r="CZ488" s="16"/>
      <c r="DA488" s="16"/>
      <c r="DB488" s="16"/>
      <c r="DC488" s="16"/>
      <c r="DD488" s="16"/>
      <c r="DE488" s="16"/>
      <c r="DF488" s="16"/>
      <c r="DG488" s="16"/>
      <c r="DH488" s="16"/>
      <c r="DI488" s="16"/>
      <c r="DJ488" s="16"/>
      <c r="DK488" s="16"/>
      <c r="DL488" s="16"/>
      <c r="DM488" s="16"/>
      <c r="DN488" s="16"/>
      <c r="DO488" s="16"/>
      <c r="DP488" s="16"/>
      <c r="DQ488" s="16"/>
      <c r="DR488" s="16"/>
      <c r="DS488" s="16"/>
      <c r="DT488" s="16"/>
      <c r="DU488" s="16"/>
      <c r="DV488" s="16"/>
      <c r="DW488" s="16"/>
      <c r="DX488" s="16"/>
      <c r="DY488" s="16"/>
      <c r="DZ488" s="16"/>
      <c r="EA488" s="16"/>
      <c r="EB488" s="16"/>
      <c r="EC488" s="16"/>
      <c r="ED488" s="16"/>
      <c r="EE488" s="16"/>
      <c r="EF488" s="16"/>
      <c r="EG488" s="16"/>
      <c r="EH488" s="16"/>
      <c r="EI488" s="16"/>
      <c r="EJ488" s="16"/>
      <c r="EK488" s="16"/>
      <c r="EL488" s="16"/>
      <c r="EM488" s="16"/>
      <c r="EN488" s="16"/>
      <c r="EO488" s="16"/>
      <c r="EP488" s="16"/>
      <c r="EQ488" s="16"/>
      <c r="ER488" s="16"/>
      <c r="ES488" s="16"/>
      <c r="ET488" s="16"/>
      <c r="EU488" s="16"/>
      <c r="EV488" s="16"/>
      <c r="EW488" s="16"/>
      <c r="EX488" s="16"/>
      <c r="EY488" s="16"/>
    </row>
    <row r="489" spans="1:155" ht="24.75" customHeight="1" x14ac:dyDescent="0.25">
      <c r="A489" s="16"/>
      <c r="B489" s="16"/>
      <c r="C489" s="74"/>
      <c r="D489" s="74"/>
      <c r="E489" s="16"/>
      <c r="F489" s="16"/>
      <c r="G489" s="16"/>
      <c r="H489" s="16"/>
      <c r="I489" s="16"/>
      <c r="J489" s="157"/>
      <c r="K489" s="157"/>
      <c r="L489" s="16"/>
      <c r="M489" s="16"/>
      <c r="N489" s="16"/>
      <c r="O489" s="16"/>
      <c r="P489" s="16"/>
      <c r="Q489" s="16"/>
      <c r="R489" s="16"/>
      <c r="S489" s="157"/>
      <c r="T489" s="157"/>
      <c r="U489" s="157"/>
      <c r="V489" s="157"/>
      <c r="W489" s="16"/>
      <c r="X489" s="16"/>
      <c r="Y489" s="16"/>
      <c r="Z489" s="16"/>
      <c r="AA489" s="604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6"/>
      <c r="BP489" s="16"/>
      <c r="BQ489" s="16"/>
      <c r="BR489" s="16"/>
      <c r="BS489" s="16"/>
      <c r="BT489" s="16"/>
      <c r="BU489" s="16"/>
      <c r="BV489" s="16"/>
      <c r="BW489" s="16"/>
      <c r="BX489" s="16"/>
      <c r="BY489" s="16"/>
      <c r="BZ489" s="16"/>
      <c r="CA489" s="16"/>
      <c r="CB489" s="16"/>
      <c r="CC489" s="16"/>
      <c r="CD489" s="16"/>
      <c r="CE489" s="16"/>
      <c r="CF489" s="16"/>
      <c r="CG489" s="16"/>
      <c r="CH489" s="16"/>
      <c r="CI489" s="16"/>
      <c r="CJ489" s="16"/>
      <c r="CK489" s="16"/>
      <c r="CL489" s="16"/>
      <c r="CM489" s="16"/>
      <c r="CN489" s="16"/>
      <c r="CO489" s="16"/>
      <c r="CP489" s="16"/>
      <c r="CQ489" s="16"/>
      <c r="CR489" s="16"/>
      <c r="CS489" s="16"/>
      <c r="CT489" s="16"/>
      <c r="CU489" s="16"/>
      <c r="CV489" s="16"/>
      <c r="CW489" s="16"/>
      <c r="CX489" s="16"/>
      <c r="CY489" s="16"/>
      <c r="CZ489" s="16"/>
      <c r="DA489" s="16"/>
      <c r="DB489" s="16"/>
      <c r="DC489" s="16"/>
      <c r="DD489" s="16"/>
      <c r="DE489" s="16"/>
      <c r="DF489" s="16"/>
      <c r="DG489" s="16"/>
      <c r="DH489" s="16"/>
      <c r="DI489" s="16"/>
      <c r="DJ489" s="16"/>
      <c r="DK489" s="16"/>
      <c r="DL489" s="16"/>
      <c r="DM489" s="16"/>
      <c r="DN489" s="16"/>
      <c r="DO489" s="16"/>
      <c r="DP489" s="16"/>
      <c r="DQ489" s="16"/>
      <c r="DR489" s="16"/>
      <c r="DS489" s="16"/>
      <c r="DT489" s="16"/>
      <c r="DU489" s="16"/>
      <c r="DV489" s="16"/>
      <c r="DW489" s="16"/>
      <c r="DX489" s="16"/>
      <c r="DY489" s="16"/>
      <c r="DZ489" s="16"/>
      <c r="EA489" s="16"/>
      <c r="EB489" s="16"/>
      <c r="EC489" s="16"/>
      <c r="ED489" s="16"/>
      <c r="EE489" s="16"/>
      <c r="EF489" s="16"/>
      <c r="EG489" s="16"/>
      <c r="EH489" s="16"/>
      <c r="EI489" s="16"/>
      <c r="EJ489" s="16"/>
      <c r="EK489" s="16"/>
      <c r="EL489" s="16"/>
      <c r="EM489" s="16"/>
      <c r="EN489" s="16"/>
      <c r="EO489" s="16"/>
      <c r="EP489" s="16"/>
      <c r="EQ489" s="16"/>
      <c r="ER489" s="16"/>
      <c r="ES489" s="16"/>
      <c r="ET489" s="16"/>
      <c r="EU489" s="16"/>
      <c r="EV489" s="16"/>
      <c r="EW489" s="16"/>
      <c r="EX489" s="16"/>
      <c r="EY489" s="16"/>
    </row>
    <row r="490" spans="1:155" ht="24.75" customHeight="1" x14ac:dyDescent="0.25">
      <c r="A490" s="16"/>
      <c r="B490" s="16"/>
      <c r="C490" s="74"/>
      <c r="D490" s="74"/>
      <c r="E490" s="16"/>
      <c r="F490" s="16"/>
      <c r="G490" s="16"/>
      <c r="H490" s="16"/>
      <c r="I490" s="16"/>
      <c r="J490" s="157"/>
      <c r="K490" s="157"/>
      <c r="L490" s="16"/>
      <c r="M490" s="16"/>
      <c r="N490" s="16"/>
      <c r="O490" s="16"/>
      <c r="P490" s="16"/>
      <c r="Q490" s="16"/>
      <c r="R490" s="16"/>
      <c r="S490" s="157"/>
      <c r="T490" s="157"/>
      <c r="U490" s="157"/>
      <c r="V490" s="157"/>
      <c r="W490" s="16"/>
      <c r="X490" s="16"/>
      <c r="Y490" s="16"/>
      <c r="Z490" s="16"/>
      <c r="AA490" s="604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  <c r="BM490" s="16"/>
      <c r="BN490" s="16"/>
      <c r="BO490" s="16"/>
      <c r="BP490" s="16"/>
      <c r="BQ490" s="16"/>
      <c r="BR490" s="16"/>
      <c r="BS490" s="16"/>
      <c r="BT490" s="16"/>
      <c r="BU490" s="16"/>
      <c r="BV490" s="16"/>
      <c r="BW490" s="16"/>
      <c r="BX490" s="16"/>
      <c r="BY490" s="16"/>
      <c r="BZ490" s="16"/>
      <c r="CA490" s="16"/>
      <c r="CB490" s="16"/>
      <c r="CC490" s="16"/>
      <c r="CD490" s="16"/>
      <c r="CE490" s="16"/>
      <c r="CF490" s="16"/>
      <c r="CG490" s="16"/>
      <c r="CH490" s="16"/>
      <c r="CI490" s="16"/>
      <c r="CJ490" s="16"/>
      <c r="CK490" s="16"/>
      <c r="CL490" s="16"/>
      <c r="CM490" s="16"/>
      <c r="CN490" s="16"/>
      <c r="CO490" s="16"/>
      <c r="CP490" s="16"/>
      <c r="CQ490" s="16"/>
      <c r="CR490" s="16"/>
      <c r="CS490" s="16"/>
      <c r="CT490" s="16"/>
      <c r="CU490" s="16"/>
      <c r="CV490" s="16"/>
      <c r="CW490" s="16"/>
      <c r="CX490" s="16"/>
      <c r="CY490" s="16"/>
      <c r="CZ490" s="16"/>
      <c r="DA490" s="16"/>
      <c r="DB490" s="16"/>
      <c r="DC490" s="16"/>
      <c r="DD490" s="16"/>
      <c r="DE490" s="16"/>
      <c r="DF490" s="16"/>
      <c r="DG490" s="16"/>
      <c r="DH490" s="16"/>
      <c r="DI490" s="16"/>
      <c r="DJ490" s="16"/>
      <c r="DK490" s="16"/>
      <c r="DL490" s="16"/>
      <c r="DM490" s="16"/>
      <c r="DN490" s="16"/>
      <c r="DO490" s="16"/>
      <c r="DP490" s="16"/>
      <c r="DQ490" s="16"/>
      <c r="DR490" s="16"/>
      <c r="DS490" s="16"/>
      <c r="DT490" s="16"/>
      <c r="DU490" s="16"/>
      <c r="DV490" s="16"/>
      <c r="DW490" s="16"/>
      <c r="DX490" s="16"/>
      <c r="DY490" s="16"/>
      <c r="DZ490" s="16"/>
      <c r="EA490" s="16"/>
      <c r="EB490" s="16"/>
      <c r="EC490" s="16"/>
      <c r="ED490" s="16"/>
      <c r="EE490" s="16"/>
      <c r="EF490" s="16"/>
      <c r="EG490" s="16"/>
      <c r="EH490" s="16"/>
      <c r="EI490" s="16"/>
      <c r="EJ490" s="16"/>
      <c r="EK490" s="16"/>
      <c r="EL490" s="16"/>
      <c r="EM490" s="16"/>
      <c r="EN490" s="16"/>
      <c r="EO490" s="16"/>
      <c r="EP490" s="16"/>
      <c r="EQ490" s="16"/>
      <c r="ER490" s="16"/>
      <c r="ES490" s="16"/>
      <c r="ET490" s="16"/>
      <c r="EU490" s="16"/>
      <c r="EV490" s="16"/>
      <c r="EW490" s="16"/>
      <c r="EX490" s="16"/>
      <c r="EY490" s="16"/>
    </row>
    <row r="491" spans="1:155" ht="24.75" customHeight="1" x14ac:dyDescent="0.2">
      <c r="A491" s="16"/>
      <c r="B491" s="16"/>
      <c r="C491" s="74"/>
      <c r="D491" s="74"/>
      <c r="E491" s="16"/>
      <c r="F491" s="16"/>
      <c r="G491" s="16"/>
      <c r="H491" s="431"/>
      <c r="I491" s="16"/>
      <c r="J491" s="157"/>
      <c r="K491" s="157"/>
      <c r="L491" s="16"/>
      <c r="M491" s="16"/>
      <c r="N491" s="16"/>
      <c r="O491" s="16"/>
      <c r="P491" s="16"/>
      <c r="Q491" s="16"/>
      <c r="R491" s="16"/>
      <c r="S491" s="157"/>
      <c r="T491" s="157"/>
      <c r="U491" s="157"/>
      <c r="V491" s="157"/>
      <c r="W491" s="16"/>
      <c r="X491" s="16"/>
      <c r="Y491" s="16"/>
      <c r="Z491" s="16"/>
      <c r="AA491" s="604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6"/>
      <c r="BP491" s="16"/>
      <c r="BQ491" s="16"/>
      <c r="BR491" s="16"/>
      <c r="BS491" s="16"/>
      <c r="BT491" s="16"/>
      <c r="BU491" s="16"/>
      <c r="BV491" s="16"/>
      <c r="BW491" s="16"/>
      <c r="BX491" s="16"/>
      <c r="BY491" s="16"/>
      <c r="BZ491" s="16"/>
      <c r="CA491" s="16"/>
      <c r="CB491" s="16"/>
      <c r="CC491" s="16"/>
      <c r="CD491" s="16"/>
      <c r="CE491" s="16"/>
      <c r="CF491" s="16"/>
      <c r="CG491" s="16"/>
      <c r="CH491" s="16"/>
      <c r="CI491" s="16"/>
      <c r="CJ491" s="16"/>
      <c r="CK491" s="16"/>
      <c r="CL491" s="16"/>
      <c r="CM491" s="16"/>
      <c r="CN491" s="16"/>
      <c r="CO491" s="16"/>
      <c r="CP491" s="16"/>
      <c r="CQ491" s="16"/>
      <c r="CR491" s="16"/>
      <c r="CS491" s="16"/>
      <c r="CT491" s="16"/>
      <c r="CU491" s="16"/>
      <c r="CV491" s="16"/>
      <c r="CW491" s="16"/>
      <c r="CX491" s="16"/>
      <c r="CY491" s="16"/>
      <c r="CZ491" s="16"/>
      <c r="DA491" s="16"/>
      <c r="DB491" s="16"/>
      <c r="DC491" s="16"/>
      <c r="DD491" s="16"/>
      <c r="DE491" s="16"/>
      <c r="DF491" s="16"/>
      <c r="DG491" s="16"/>
      <c r="DH491" s="16"/>
      <c r="DI491" s="16"/>
      <c r="DJ491" s="16"/>
      <c r="DK491" s="16"/>
      <c r="DL491" s="16"/>
      <c r="DM491" s="16"/>
      <c r="DN491" s="16"/>
      <c r="DO491" s="16"/>
      <c r="DP491" s="16"/>
      <c r="DQ491" s="16"/>
      <c r="DR491" s="16"/>
      <c r="DS491" s="16"/>
      <c r="DT491" s="16"/>
      <c r="DU491" s="16"/>
      <c r="DV491" s="16"/>
      <c r="DW491" s="16"/>
      <c r="DX491" s="16"/>
      <c r="DY491" s="16"/>
      <c r="DZ491" s="16"/>
      <c r="EA491" s="16"/>
      <c r="EB491" s="16"/>
      <c r="EC491" s="16"/>
      <c r="ED491" s="16"/>
      <c r="EE491" s="16"/>
      <c r="EF491" s="16"/>
      <c r="EG491" s="16"/>
      <c r="EH491" s="16"/>
      <c r="EI491" s="16"/>
      <c r="EJ491" s="16"/>
      <c r="EK491" s="16"/>
      <c r="EL491" s="16"/>
      <c r="EM491" s="16"/>
      <c r="EN491" s="16"/>
      <c r="EO491" s="16"/>
      <c r="EP491" s="16"/>
      <c r="EQ491" s="16"/>
      <c r="ER491" s="16"/>
      <c r="ES491" s="16"/>
      <c r="ET491" s="16"/>
      <c r="EU491" s="16"/>
      <c r="EV491" s="16"/>
      <c r="EW491" s="16"/>
      <c r="EX491" s="16"/>
      <c r="EY491" s="16"/>
    </row>
    <row r="492" spans="1:155" ht="24.75" customHeight="1" x14ac:dyDescent="0.25">
      <c r="A492" s="568"/>
      <c r="B492" s="16"/>
      <c r="C492" s="74"/>
      <c r="D492" s="74"/>
      <c r="E492" s="16"/>
      <c r="F492" s="16"/>
      <c r="G492" s="431"/>
      <c r="H492" s="431"/>
      <c r="I492" s="16"/>
      <c r="J492" s="157"/>
      <c r="K492" s="157"/>
      <c r="L492" s="16"/>
      <c r="M492" s="16"/>
      <c r="N492" s="16"/>
      <c r="O492" s="568"/>
      <c r="P492" s="16"/>
      <c r="Q492" s="16"/>
      <c r="R492" s="16"/>
      <c r="S492" s="157"/>
      <c r="T492" s="157"/>
      <c r="U492" s="157"/>
      <c r="V492" s="157"/>
      <c r="W492" s="16"/>
      <c r="X492" s="16"/>
      <c r="Y492" s="16"/>
      <c r="Z492" s="16"/>
      <c r="AA492" s="604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  <c r="BM492" s="16"/>
      <c r="BN492" s="16"/>
      <c r="BO492" s="16"/>
      <c r="BP492" s="16"/>
      <c r="BQ492" s="16"/>
      <c r="BR492" s="16"/>
      <c r="BS492" s="16"/>
      <c r="BT492" s="16"/>
      <c r="BU492" s="16"/>
      <c r="BV492" s="16"/>
      <c r="BW492" s="16"/>
      <c r="BX492" s="16"/>
      <c r="BY492" s="16"/>
      <c r="BZ492" s="16"/>
      <c r="CA492" s="16"/>
      <c r="CB492" s="16"/>
      <c r="CC492" s="16"/>
      <c r="CD492" s="16"/>
      <c r="CE492" s="16"/>
      <c r="CF492" s="16"/>
      <c r="CG492" s="16"/>
      <c r="CH492" s="16"/>
      <c r="CI492" s="16"/>
      <c r="CJ492" s="16"/>
      <c r="CK492" s="16"/>
      <c r="CL492" s="16"/>
      <c r="CM492" s="16"/>
      <c r="CN492" s="16"/>
      <c r="CO492" s="16"/>
      <c r="CP492" s="16"/>
      <c r="CQ492" s="16"/>
      <c r="CR492" s="16"/>
      <c r="CS492" s="16"/>
      <c r="CT492" s="16"/>
      <c r="CU492" s="16"/>
      <c r="CV492" s="16"/>
      <c r="CW492" s="16"/>
      <c r="CX492" s="16"/>
      <c r="CY492" s="16"/>
      <c r="CZ492" s="16"/>
      <c r="DA492" s="16"/>
      <c r="DB492" s="16"/>
      <c r="DC492" s="16"/>
      <c r="DD492" s="16"/>
      <c r="DE492" s="16"/>
      <c r="DF492" s="16"/>
      <c r="DG492" s="16"/>
      <c r="DH492" s="16"/>
      <c r="DI492" s="16"/>
      <c r="DJ492" s="16"/>
      <c r="DK492" s="16"/>
      <c r="DL492" s="16"/>
      <c r="DM492" s="16"/>
      <c r="DN492" s="16"/>
      <c r="DO492" s="16"/>
      <c r="DP492" s="16"/>
      <c r="DQ492" s="16"/>
      <c r="DR492" s="16"/>
      <c r="DS492" s="16"/>
      <c r="DT492" s="16"/>
      <c r="DU492" s="16"/>
      <c r="DV492" s="16"/>
      <c r="DW492" s="16"/>
      <c r="DX492" s="16"/>
      <c r="DY492" s="16"/>
      <c r="DZ492" s="16"/>
      <c r="EA492" s="16"/>
      <c r="EB492" s="16"/>
      <c r="EC492" s="16"/>
      <c r="ED492" s="16"/>
      <c r="EE492" s="16"/>
      <c r="EF492" s="16"/>
      <c r="EG492" s="16"/>
      <c r="EH492" s="16"/>
      <c r="EI492" s="16"/>
      <c r="EJ492" s="16"/>
      <c r="EK492" s="16"/>
      <c r="EL492" s="16"/>
      <c r="EM492" s="16"/>
      <c r="EN492" s="16"/>
      <c r="EO492" s="16"/>
      <c r="EP492" s="16"/>
      <c r="EQ492" s="16"/>
      <c r="ER492" s="16"/>
      <c r="ES492" s="16"/>
      <c r="ET492" s="16"/>
      <c r="EU492" s="16"/>
      <c r="EV492" s="16"/>
      <c r="EW492" s="16"/>
      <c r="EX492" s="16"/>
      <c r="EY492" s="16"/>
    </row>
    <row r="493" spans="1:155" ht="24.75" customHeight="1" x14ac:dyDescent="0.2">
      <c r="A493" s="74"/>
      <c r="B493" s="74"/>
      <c r="C493" s="74"/>
      <c r="D493" s="431"/>
      <c r="E493" s="74"/>
      <c r="F493" s="74"/>
      <c r="G493" s="431"/>
      <c r="H493" s="431"/>
      <c r="I493" s="431"/>
      <c r="J493" s="678"/>
      <c r="K493" s="678"/>
      <c r="L493" s="678"/>
      <c r="M493" s="431"/>
      <c r="N493" s="431"/>
      <c r="O493" s="74"/>
      <c r="P493" s="16"/>
      <c r="Q493" s="16"/>
      <c r="R493" s="16"/>
      <c r="S493" s="157"/>
      <c r="T493" s="157"/>
      <c r="U493" s="157"/>
      <c r="V493" s="157"/>
      <c r="W493" s="16"/>
      <c r="X493" s="16"/>
      <c r="Y493" s="16"/>
      <c r="Z493" s="16"/>
      <c r="AA493" s="604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6"/>
      <c r="BP493" s="16"/>
      <c r="BQ493" s="16"/>
      <c r="BR493" s="16"/>
      <c r="BS493" s="16"/>
      <c r="BT493" s="16"/>
      <c r="BU493" s="16"/>
      <c r="BV493" s="16"/>
      <c r="BW493" s="16"/>
      <c r="BX493" s="16"/>
      <c r="BY493" s="16"/>
      <c r="BZ493" s="16"/>
      <c r="CA493" s="16"/>
      <c r="CB493" s="16"/>
      <c r="CC493" s="16"/>
      <c r="CD493" s="16"/>
      <c r="CE493" s="16"/>
      <c r="CF493" s="16"/>
      <c r="CG493" s="16"/>
      <c r="CH493" s="16"/>
      <c r="CI493" s="16"/>
      <c r="CJ493" s="16"/>
      <c r="CK493" s="16"/>
      <c r="CL493" s="16"/>
      <c r="CM493" s="16"/>
      <c r="CN493" s="16"/>
      <c r="CO493" s="16"/>
      <c r="CP493" s="16"/>
      <c r="CQ493" s="16"/>
      <c r="CR493" s="16"/>
      <c r="CS493" s="16"/>
      <c r="CT493" s="16"/>
      <c r="CU493" s="16"/>
      <c r="CV493" s="16"/>
      <c r="CW493" s="16"/>
      <c r="CX493" s="16"/>
      <c r="CY493" s="16"/>
      <c r="CZ493" s="16"/>
      <c r="DA493" s="16"/>
      <c r="DB493" s="16"/>
      <c r="DC493" s="16"/>
      <c r="DD493" s="16"/>
      <c r="DE493" s="16"/>
      <c r="DF493" s="16"/>
      <c r="DG493" s="16"/>
      <c r="DH493" s="16"/>
      <c r="DI493" s="16"/>
      <c r="DJ493" s="16"/>
      <c r="DK493" s="16"/>
      <c r="DL493" s="16"/>
      <c r="DM493" s="16"/>
      <c r="DN493" s="16"/>
      <c r="DO493" s="16"/>
      <c r="DP493" s="16"/>
      <c r="DQ493" s="16"/>
      <c r="DR493" s="16"/>
      <c r="DS493" s="16"/>
      <c r="DT493" s="16"/>
      <c r="DU493" s="16"/>
      <c r="DV493" s="16"/>
      <c r="DW493" s="16"/>
      <c r="DX493" s="16"/>
      <c r="DY493" s="16"/>
      <c r="DZ493" s="16"/>
      <c r="EA493" s="16"/>
      <c r="EB493" s="16"/>
      <c r="EC493" s="16"/>
      <c r="ED493" s="16"/>
      <c r="EE493" s="16"/>
      <c r="EF493" s="16"/>
      <c r="EG493" s="16"/>
      <c r="EH493" s="16"/>
      <c r="EI493" s="16"/>
      <c r="EJ493" s="16"/>
      <c r="EK493" s="16"/>
      <c r="EL493" s="16"/>
      <c r="EM493" s="16"/>
      <c r="EN493" s="16"/>
      <c r="EO493" s="16"/>
      <c r="EP493" s="16"/>
      <c r="EQ493" s="16"/>
      <c r="ER493" s="16"/>
      <c r="ES493" s="16"/>
      <c r="ET493" s="16"/>
      <c r="EU493" s="16"/>
      <c r="EV493" s="16"/>
      <c r="EW493" s="16"/>
      <c r="EX493" s="16"/>
      <c r="EY493" s="16"/>
    </row>
    <row r="494" spans="1:155" ht="24.75" customHeight="1" x14ac:dyDescent="0.2">
      <c r="A494" s="74"/>
      <c r="B494" s="74"/>
      <c r="C494" s="74"/>
      <c r="D494" s="431"/>
      <c r="E494" s="74"/>
      <c r="F494" s="74"/>
      <c r="G494" s="569"/>
      <c r="H494" s="431"/>
      <c r="I494" s="431"/>
      <c r="J494" s="678"/>
      <c r="K494" s="678"/>
      <c r="L494" s="678"/>
      <c r="M494" s="431"/>
      <c r="N494" s="431"/>
      <c r="O494" s="74"/>
      <c r="P494" s="16"/>
      <c r="Q494" s="16"/>
      <c r="R494" s="16"/>
      <c r="S494" s="157"/>
      <c r="T494" s="157"/>
      <c r="U494" s="157"/>
      <c r="V494" s="157"/>
      <c r="W494" s="16"/>
      <c r="X494" s="16"/>
      <c r="Y494" s="16"/>
      <c r="Z494" s="16"/>
      <c r="AA494" s="604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6"/>
      <c r="BP494" s="16"/>
      <c r="BQ494" s="16"/>
      <c r="BR494" s="16"/>
      <c r="BS494" s="16"/>
      <c r="BT494" s="16"/>
      <c r="BU494" s="16"/>
      <c r="BV494" s="16"/>
      <c r="BW494" s="16"/>
      <c r="BX494" s="16"/>
      <c r="BY494" s="16"/>
      <c r="BZ494" s="16"/>
      <c r="CA494" s="16"/>
      <c r="CB494" s="16"/>
      <c r="CC494" s="16"/>
      <c r="CD494" s="16"/>
      <c r="CE494" s="16"/>
      <c r="CF494" s="16"/>
      <c r="CG494" s="16"/>
      <c r="CH494" s="16"/>
      <c r="CI494" s="16"/>
      <c r="CJ494" s="16"/>
      <c r="CK494" s="16"/>
      <c r="CL494" s="16"/>
      <c r="CM494" s="16"/>
      <c r="CN494" s="16"/>
      <c r="CO494" s="16"/>
      <c r="CP494" s="16"/>
      <c r="CQ494" s="16"/>
      <c r="CR494" s="16"/>
      <c r="CS494" s="16"/>
      <c r="CT494" s="16"/>
      <c r="CU494" s="16"/>
      <c r="CV494" s="16"/>
      <c r="CW494" s="16"/>
      <c r="CX494" s="16"/>
      <c r="CY494" s="16"/>
      <c r="CZ494" s="16"/>
      <c r="DA494" s="16"/>
      <c r="DB494" s="16"/>
      <c r="DC494" s="16"/>
      <c r="DD494" s="16"/>
      <c r="DE494" s="16"/>
      <c r="DF494" s="16"/>
      <c r="DG494" s="16"/>
      <c r="DH494" s="16"/>
      <c r="DI494" s="16"/>
      <c r="DJ494" s="16"/>
      <c r="DK494" s="16"/>
      <c r="DL494" s="16"/>
      <c r="DM494" s="16"/>
      <c r="DN494" s="16"/>
      <c r="DO494" s="16"/>
      <c r="DP494" s="16"/>
      <c r="DQ494" s="16"/>
      <c r="DR494" s="16"/>
      <c r="DS494" s="16"/>
      <c r="DT494" s="16"/>
      <c r="DU494" s="16"/>
      <c r="DV494" s="16"/>
      <c r="DW494" s="16"/>
      <c r="DX494" s="16"/>
      <c r="DY494" s="16"/>
      <c r="DZ494" s="16"/>
      <c r="EA494" s="16"/>
      <c r="EB494" s="16"/>
      <c r="EC494" s="16"/>
      <c r="ED494" s="16"/>
      <c r="EE494" s="16"/>
      <c r="EF494" s="16"/>
      <c r="EG494" s="16"/>
      <c r="EH494" s="16"/>
      <c r="EI494" s="16"/>
      <c r="EJ494" s="16"/>
      <c r="EK494" s="16"/>
      <c r="EL494" s="16"/>
      <c r="EM494" s="16"/>
      <c r="EN494" s="16"/>
      <c r="EO494" s="16"/>
      <c r="EP494" s="16"/>
      <c r="EQ494" s="16"/>
      <c r="ER494" s="16"/>
      <c r="ES494" s="16"/>
      <c r="ET494" s="16"/>
      <c r="EU494" s="16"/>
      <c r="EV494" s="16"/>
      <c r="EW494" s="16"/>
      <c r="EX494" s="16"/>
      <c r="EY494" s="16"/>
    </row>
    <row r="495" spans="1:155" ht="24.75" customHeight="1" x14ac:dyDescent="0.2">
      <c r="A495" s="74"/>
      <c r="B495" s="253"/>
      <c r="C495" s="74"/>
      <c r="D495" s="431"/>
      <c r="E495" s="74"/>
      <c r="F495" s="529"/>
      <c r="G495" s="431"/>
      <c r="H495" s="431"/>
      <c r="I495" s="431"/>
      <c r="J495" s="678"/>
      <c r="K495" s="678"/>
      <c r="L495" s="678"/>
      <c r="M495" s="431"/>
      <c r="N495" s="431"/>
      <c r="O495" s="74"/>
      <c r="P495" s="16"/>
      <c r="Q495" s="16"/>
      <c r="R495" s="16"/>
      <c r="S495" s="157"/>
      <c r="T495" s="157"/>
      <c r="U495" s="157"/>
      <c r="V495" s="157"/>
      <c r="W495" s="16"/>
      <c r="X495" s="16"/>
      <c r="Y495" s="16"/>
      <c r="Z495" s="16"/>
      <c r="AA495" s="604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  <c r="BW495" s="16"/>
      <c r="BX495" s="16"/>
      <c r="BY495" s="16"/>
      <c r="BZ495" s="16"/>
      <c r="CA495" s="16"/>
      <c r="CB495" s="16"/>
      <c r="CC495" s="16"/>
      <c r="CD495" s="16"/>
      <c r="CE495" s="16"/>
      <c r="CF495" s="16"/>
      <c r="CG495" s="16"/>
      <c r="CH495" s="16"/>
      <c r="CI495" s="16"/>
      <c r="CJ495" s="16"/>
      <c r="CK495" s="16"/>
      <c r="CL495" s="16"/>
      <c r="CM495" s="16"/>
      <c r="CN495" s="16"/>
      <c r="CO495" s="16"/>
      <c r="CP495" s="16"/>
      <c r="CQ495" s="16"/>
      <c r="CR495" s="16"/>
      <c r="CS495" s="16"/>
      <c r="CT495" s="16"/>
      <c r="CU495" s="16"/>
      <c r="CV495" s="16"/>
      <c r="CW495" s="16"/>
      <c r="CX495" s="16"/>
      <c r="CY495" s="16"/>
      <c r="CZ495" s="16"/>
      <c r="DA495" s="16"/>
      <c r="DB495" s="16"/>
      <c r="DC495" s="16"/>
      <c r="DD495" s="16"/>
      <c r="DE495" s="16"/>
      <c r="DF495" s="16"/>
      <c r="DG495" s="16"/>
      <c r="DH495" s="16"/>
      <c r="DI495" s="16"/>
      <c r="DJ495" s="16"/>
      <c r="DK495" s="16"/>
      <c r="DL495" s="16"/>
      <c r="DM495" s="16"/>
      <c r="DN495" s="16"/>
      <c r="DO495" s="16"/>
      <c r="DP495" s="16"/>
      <c r="DQ495" s="16"/>
      <c r="DR495" s="16"/>
      <c r="DS495" s="16"/>
      <c r="DT495" s="16"/>
      <c r="DU495" s="16"/>
      <c r="DV495" s="16"/>
      <c r="DW495" s="16"/>
      <c r="DX495" s="16"/>
      <c r="DY495" s="16"/>
      <c r="DZ495" s="16"/>
      <c r="EA495" s="16"/>
      <c r="EB495" s="16"/>
      <c r="EC495" s="16"/>
      <c r="ED495" s="16"/>
      <c r="EE495" s="16"/>
      <c r="EF495" s="16"/>
      <c r="EG495" s="16"/>
      <c r="EH495" s="16"/>
      <c r="EI495" s="16"/>
      <c r="EJ495" s="16"/>
      <c r="EK495" s="16"/>
      <c r="EL495" s="16"/>
      <c r="EM495" s="16"/>
      <c r="EN495" s="16"/>
      <c r="EO495" s="16"/>
      <c r="EP495" s="16"/>
      <c r="EQ495" s="16"/>
      <c r="ER495" s="16"/>
      <c r="ES495" s="16"/>
      <c r="ET495" s="16"/>
      <c r="EU495" s="16"/>
      <c r="EV495" s="16"/>
      <c r="EW495" s="16"/>
      <c r="EX495" s="16"/>
      <c r="EY495" s="16"/>
    </row>
    <row r="496" spans="1:155" ht="24.75" customHeight="1" x14ac:dyDescent="0.2">
      <c r="A496" s="74"/>
      <c r="B496" s="74"/>
      <c r="C496" s="74"/>
      <c r="D496" s="431"/>
      <c r="E496" s="74"/>
      <c r="F496" s="74"/>
      <c r="G496" s="431"/>
      <c r="H496" s="218"/>
      <c r="I496" s="431"/>
      <c r="J496" s="678"/>
      <c r="K496" s="678"/>
      <c r="L496" s="678"/>
      <c r="M496" s="431"/>
      <c r="N496" s="431"/>
      <c r="O496" s="74"/>
      <c r="P496" s="16"/>
      <c r="Q496" s="16"/>
      <c r="R496" s="16"/>
      <c r="S496" s="157"/>
      <c r="T496" s="157"/>
      <c r="U496" s="157"/>
      <c r="V496" s="157"/>
      <c r="W496" s="16"/>
      <c r="X496" s="16"/>
      <c r="Y496" s="16"/>
      <c r="Z496" s="16"/>
      <c r="AA496" s="604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  <c r="BW496" s="16"/>
      <c r="BX496" s="16"/>
      <c r="BY496" s="16"/>
      <c r="BZ496" s="16"/>
      <c r="CA496" s="16"/>
      <c r="CB496" s="16"/>
      <c r="CC496" s="16"/>
      <c r="CD496" s="16"/>
      <c r="CE496" s="16"/>
      <c r="CF496" s="16"/>
      <c r="CG496" s="16"/>
      <c r="CH496" s="16"/>
      <c r="CI496" s="16"/>
      <c r="CJ496" s="16"/>
      <c r="CK496" s="16"/>
      <c r="CL496" s="16"/>
      <c r="CM496" s="16"/>
      <c r="CN496" s="16"/>
      <c r="CO496" s="16"/>
      <c r="CP496" s="16"/>
      <c r="CQ496" s="16"/>
      <c r="CR496" s="16"/>
      <c r="CS496" s="16"/>
      <c r="CT496" s="16"/>
      <c r="CU496" s="16"/>
      <c r="CV496" s="16"/>
      <c r="CW496" s="16"/>
      <c r="CX496" s="16"/>
      <c r="CY496" s="16"/>
      <c r="CZ496" s="16"/>
      <c r="DA496" s="16"/>
      <c r="DB496" s="16"/>
      <c r="DC496" s="16"/>
      <c r="DD496" s="16"/>
      <c r="DE496" s="16"/>
      <c r="DF496" s="16"/>
      <c r="DG496" s="16"/>
      <c r="DH496" s="16"/>
      <c r="DI496" s="16"/>
      <c r="DJ496" s="16"/>
      <c r="DK496" s="16"/>
      <c r="DL496" s="16"/>
      <c r="DM496" s="16"/>
      <c r="DN496" s="16"/>
      <c r="DO496" s="16"/>
      <c r="DP496" s="16"/>
      <c r="DQ496" s="16"/>
      <c r="DR496" s="16"/>
      <c r="DS496" s="16"/>
      <c r="DT496" s="16"/>
      <c r="DU496" s="16"/>
      <c r="DV496" s="16"/>
      <c r="DW496" s="16"/>
      <c r="DX496" s="16"/>
      <c r="DY496" s="16"/>
      <c r="DZ496" s="16"/>
      <c r="EA496" s="16"/>
      <c r="EB496" s="16"/>
      <c r="EC496" s="16"/>
      <c r="ED496" s="16"/>
      <c r="EE496" s="16"/>
      <c r="EF496" s="16"/>
      <c r="EG496" s="16"/>
      <c r="EH496" s="16"/>
      <c r="EI496" s="16"/>
      <c r="EJ496" s="16"/>
      <c r="EK496" s="16"/>
      <c r="EL496" s="16"/>
      <c r="EM496" s="16"/>
      <c r="EN496" s="16"/>
      <c r="EO496" s="16"/>
      <c r="EP496" s="16"/>
      <c r="EQ496" s="16"/>
      <c r="ER496" s="16"/>
      <c r="ES496" s="16"/>
      <c r="ET496" s="16"/>
      <c r="EU496" s="16"/>
      <c r="EV496" s="16"/>
      <c r="EW496" s="16"/>
      <c r="EX496" s="16"/>
      <c r="EY496" s="16"/>
    </row>
    <row r="497" spans="1:155" ht="24.75" customHeight="1" x14ac:dyDescent="0.2">
      <c r="A497" s="74"/>
      <c r="B497" s="74"/>
      <c r="C497" s="74"/>
      <c r="D497" s="74"/>
      <c r="E497" s="74"/>
      <c r="F497" s="74"/>
      <c r="G497" s="100"/>
      <c r="H497" s="482"/>
      <c r="I497" s="431"/>
      <c r="J497" s="678"/>
      <c r="K497" s="678"/>
      <c r="L497" s="678"/>
      <c r="M497" s="431"/>
      <c r="N497" s="431"/>
      <c r="O497" s="74"/>
      <c r="P497" s="16"/>
      <c r="Q497" s="16"/>
      <c r="R497" s="16"/>
      <c r="S497" s="157"/>
      <c r="T497" s="157"/>
      <c r="U497" s="157"/>
      <c r="V497" s="157"/>
      <c r="W497" s="16"/>
      <c r="X497" s="16"/>
      <c r="Y497" s="16"/>
      <c r="Z497" s="16"/>
      <c r="AA497" s="604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  <c r="BW497" s="16"/>
      <c r="BX497" s="16"/>
      <c r="BY497" s="16"/>
      <c r="BZ497" s="16"/>
      <c r="CA497" s="16"/>
      <c r="CB497" s="16"/>
      <c r="CC497" s="16"/>
      <c r="CD497" s="16"/>
      <c r="CE497" s="16"/>
      <c r="CF497" s="16"/>
      <c r="CG497" s="16"/>
      <c r="CH497" s="16"/>
      <c r="CI497" s="16"/>
      <c r="CJ497" s="16"/>
      <c r="CK497" s="16"/>
      <c r="CL497" s="16"/>
      <c r="CM497" s="16"/>
      <c r="CN497" s="16"/>
      <c r="CO497" s="16"/>
      <c r="CP497" s="16"/>
      <c r="CQ497" s="16"/>
      <c r="CR497" s="16"/>
      <c r="CS497" s="16"/>
      <c r="CT497" s="16"/>
      <c r="CU497" s="16"/>
      <c r="CV497" s="16"/>
      <c r="CW497" s="16"/>
      <c r="CX497" s="16"/>
      <c r="CY497" s="16"/>
      <c r="CZ497" s="16"/>
      <c r="DA497" s="16"/>
      <c r="DB497" s="16"/>
      <c r="DC497" s="16"/>
      <c r="DD497" s="16"/>
      <c r="DE497" s="16"/>
      <c r="DF497" s="16"/>
      <c r="DG497" s="16"/>
      <c r="DH497" s="16"/>
      <c r="DI497" s="16"/>
      <c r="DJ497" s="16"/>
      <c r="DK497" s="16"/>
      <c r="DL497" s="16"/>
      <c r="DM497" s="16"/>
      <c r="DN497" s="16"/>
      <c r="DO497" s="16"/>
      <c r="DP497" s="16"/>
      <c r="DQ497" s="16"/>
      <c r="DR497" s="16"/>
      <c r="DS497" s="16"/>
      <c r="DT497" s="16"/>
      <c r="DU497" s="16"/>
      <c r="DV497" s="16"/>
      <c r="DW497" s="16"/>
      <c r="DX497" s="16"/>
      <c r="DY497" s="16"/>
      <c r="DZ497" s="16"/>
      <c r="EA497" s="16"/>
      <c r="EB497" s="16"/>
      <c r="EC497" s="16"/>
      <c r="ED497" s="16"/>
      <c r="EE497" s="16"/>
      <c r="EF497" s="16"/>
      <c r="EG497" s="16"/>
      <c r="EH497" s="16"/>
      <c r="EI497" s="16"/>
      <c r="EJ497" s="16"/>
      <c r="EK497" s="16"/>
      <c r="EL497" s="16"/>
      <c r="EM497" s="16"/>
      <c r="EN497" s="16"/>
      <c r="EO497" s="16"/>
      <c r="EP497" s="16"/>
      <c r="EQ497" s="16"/>
      <c r="ER497" s="16"/>
      <c r="ES497" s="16"/>
      <c r="ET497" s="16"/>
      <c r="EU497" s="16"/>
      <c r="EV497" s="16"/>
      <c r="EW497" s="16"/>
      <c r="EX497" s="16"/>
      <c r="EY497" s="16"/>
    </row>
    <row r="498" spans="1:155" ht="24.75" customHeight="1" x14ac:dyDescent="0.25">
      <c r="A498" s="16"/>
      <c r="B498" s="16"/>
      <c r="C498" s="74"/>
      <c r="D498" s="74"/>
      <c r="E498" s="100"/>
      <c r="F498" s="100"/>
      <c r="G498" s="482"/>
      <c r="H498" s="570"/>
      <c r="I498" s="218"/>
      <c r="J498" s="342"/>
      <c r="K498" s="342"/>
      <c r="L498" s="87"/>
      <c r="M498" s="100"/>
      <c r="N498" s="100"/>
      <c r="O498" s="16"/>
      <c r="P498" s="16"/>
      <c r="Q498" s="16"/>
      <c r="R498" s="16"/>
      <c r="S498" s="157"/>
      <c r="T498" s="157"/>
      <c r="U498" s="157"/>
      <c r="V498" s="157"/>
      <c r="W498" s="16"/>
      <c r="X498" s="16"/>
      <c r="Y498" s="16"/>
      <c r="Z498" s="16"/>
      <c r="AA498" s="604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  <c r="BW498" s="16"/>
      <c r="BX498" s="16"/>
      <c r="BY498" s="16"/>
      <c r="BZ498" s="16"/>
      <c r="CA498" s="16"/>
      <c r="CB498" s="16"/>
      <c r="CC498" s="16"/>
      <c r="CD498" s="16"/>
      <c r="CE498" s="16"/>
      <c r="CF498" s="16"/>
      <c r="CG498" s="16"/>
      <c r="CH498" s="16"/>
      <c r="CI498" s="16"/>
      <c r="CJ498" s="16"/>
      <c r="CK498" s="16"/>
      <c r="CL498" s="16"/>
      <c r="CM498" s="16"/>
      <c r="CN498" s="16"/>
      <c r="CO498" s="16"/>
      <c r="CP498" s="16"/>
      <c r="CQ498" s="16"/>
      <c r="CR498" s="16"/>
      <c r="CS498" s="16"/>
      <c r="CT498" s="16"/>
      <c r="CU498" s="16"/>
      <c r="CV498" s="16"/>
      <c r="CW498" s="16"/>
      <c r="CX498" s="16"/>
      <c r="CY498" s="16"/>
      <c r="CZ498" s="16"/>
      <c r="DA498" s="16"/>
      <c r="DB498" s="16"/>
      <c r="DC498" s="16"/>
      <c r="DD498" s="16"/>
      <c r="DE498" s="16"/>
      <c r="DF498" s="16"/>
      <c r="DG498" s="16"/>
      <c r="DH498" s="16"/>
      <c r="DI498" s="16"/>
      <c r="DJ498" s="16"/>
      <c r="DK498" s="16"/>
      <c r="DL498" s="16"/>
      <c r="DM498" s="16"/>
      <c r="DN498" s="16"/>
      <c r="DO498" s="16"/>
      <c r="DP498" s="16"/>
      <c r="DQ498" s="16"/>
      <c r="DR498" s="16"/>
      <c r="DS498" s="16"/>
      <c r="DT498" s="16"/>
      <c r="DU498" s="16"/>
      <c r="DV498" s="16"/>
      <c r="DW498" s="16"/>
      <c r="DX498" s="16"/>
      <c r="DY498" s="16"/>
      <c r="DZ498" s="16"/>
      <c r="EA498" s="16"/>
      <c r="EB498" s="16"/>
      <c r="EC498" s="16"/>
      <c r="ED498" s="16"/>
      <c r="EE498" s="16"/>
      <c r="EF498" s="16"/>
      <c r="EG498" s="16"/>
      <c r="EH498" s="16"/>
      <c r="EI498" s="16"/>
      <c r="EJ498" s="16"/>
      <c r="EK498" s="16"/>
      <c r="EL498" s="16"/>
      <c r="EM498" s="16"/>
      <c r="EN498" s="16"/>
      <c r="EO498" s="16"/>
      <c r="EP498" s="16"/>
      <c r="EQ498" s="16"/>
      <c r="ER498" s="16"/>
      <c r="ES498" s="16"/>
      <c r="ET498" s="16"/>
      <c r="EU498" s="16"/>
      <c r="EV498" s="16"/>
      <c r="EW498" s="16"/>
      <c r="EX498" s="16"/>
      <c r="EY498" s="16"/>
    </row>
    <row r="499" spans="1:155" ht="24.75" customHeight="1" x14ac:dyDescent="0.25">
      <c r="A499" s="16"/>
      <c r="B499" s="16"/>
      <c r="C499" s="74"/>
      <c r="D499" s="74"/>
      <c r="E499" s="482"/>
      <c r="F499" s="482"/>
      <c r="G499" s="100"/>
      <c r="H499" s="100"/>
      <c r="I499" s="482"/>
      <c r="J499" s="571"/>
      <c r="K499" s="571"/>
      <c r="L499" s="572"/>
      <c r="M499" s="482"/>
      <c r="N499" s="482"/>
      <c r="O499" s="16"/>
      <c r="P499" s="16"/>
      <c r="Q499" s="16"/>
      <c r="R499" s="16"/>
      <c r="S499" s="157"/>
      <c r="T499" s="157"/>
      <c r="U499" s="157"/>
      <c r="V499" s="157"/>
      <c r="W499" s="16"/>
      <c r="X499" s="16"/>
      <c r="Y499" s="16"/>
      <c r="Z499" s="16"/>
      <c r="AA499" s="604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  <c r="BW499" s="16"/>
      <c r="BX499" s="16"/>
      <c r="BY499" s="16"/>
      <c r="BZ499" s="16"/>
      <c r="CA499" s="16"/>
      <c r="CB499" s="16"/>
      <c r="CC499" s="16"/>
      <c r="CD499" s="16"/>
      <c r="CE499" s="16"/>
      <c r="CF499" s="16"/>
      <c r="CG499" s="16"/>
      <c r="CH499" s="16"/>
      <c r="CI499" s="16"/>
      <c r="CJ499" s="16"/>
      <c r="CK499" s="16"/>
      <c r="CL499" s="16"/>
      <c r="CM499" s="16"/>
      <c r="CN499" s="16"/>
      <c r="CO499" s="16"/>
      <c r="CP499" s="16"/>
      <c r="CQ499" s="16"/>
      <c r="CR499" s="16"/>
      <c r="CS499" s="16"/>
      <c r="CT499" s="16"/>
      <c r="CU499" s="16"/>
      <c r="CV499" s="16"/>
      <c r="CW499" s="16"/>
      <c r="CX499" s="16"/>
      <c r="CY499" s="16"/>
      <c r="CZ499" s="16"/>
      <c r="DA499" s="16"/>
      <c r="DB499" s="16"/>
      <c r="DC499" s="16"/>
      <c r="DD499" s="16"/>
      <c r="DE499" s="16"/>
      <c r="DF499" s="16"/>
      <c r="DG499" s="16"/>
      <c r="DH499" s="16"/>
      <c r="DI499" s="16"/>
      <c r="DJ499" s="16"/>
      <c r="DK499" s="16"/>
      <c r="DL499" s="16"/>
      <c r="DM499" s="16"/>
      <c r="DN499" s="16"/>
      <c r="DO499" s="16"/>
      <c r="DP499" s="16"/>
      <c r="DQ499" s="16"/>
      <c r="DR499" s="16"/>
      <c r="DS499" s="16"/>
      <c r="DT499" s="16"/>
      <c r="DU499" s="16"/>
      <c r="DV499" s="16"/>
      <c r="DW499" s="16"/>
      <c r="DX499" s="16"/>
      <c r="DY499" s="16"/>
      <c r="DZ499" s="16"/>
      <c r="EA499" s="16"/>
      <c r="EB499" s="16"/>
      <c r="EC499" s="16"/>
      <c r="ED499" s="16"/>
      <c r="EE499" s="16"/>
      <c r="EF499" s="16"/>
      <c r="EG499" s="16"/>
      <c r="EH499" s="16"/>
      <c r="EI499" s="16"/>
      <c r="EJ499" s="16"/>
      <c r="EK499" s="16"/>
      <c r="EL499" s="16"/>
      <c r="EM499" s="16"/>
      <c r="EN499" s="16"/>
      <c r="EO499" s="16"/>
      <c r="EP499" s="16"/>
      <c r="EQ499" s="16"/>
      <c r="ER499" s="16"/>
      <c r="ES499" s="16"/>
      <c r="ET499" s="16"/>
      <c r="EU499" s="16"/>
      <c r="EV499" s="16"/>
      <c r="EW499" s="16"/>
      <c r="EX499" s="16"/>
      <c r="EY499" s="16"/>
    </row>
    <row r="500" spans="1:155" ht="24.75" customHeight="1" x14ac:dyDescent="0.25">
      <c r="A500" s="16"/>
      <c r="B500" s="16"/>
      <c r="C500" s="74"/>
      <c r="D500" s="74"/>
      <c r="E500" s="100"/>
      <c r="F500" s="100"/>
      <c r="G500" s="100"/>
      <c r="H500" s="100"/>
      <c r="I500" s="100"/>
      <c r="J500" s="342"/>
      <c r="K500" s="342"/>
      <c r="L500" s="87"/>
      <c r="M500" s="100"/>
      <c r="N500" s="100"/>
      <c r="O500" s="16"/>
      <c r="P500" s="16"/>
      <c r="Q500" s="16"/>
      <c r="R500" s="16"/>
      <c r="S500" s="157"/>
      <c r="T500" s="157"/>
      <c r="U500" s="157"/>
      <c r="V500" s="157"/>
      <c r="W500" s="16"/>
      <c r="X500" s="16"/>
      <c r="Y500" s="16"/>
      <c r="Z500" s="16"/>
      <c r="AA500" s="604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  <c r="BW500" s="16"/>
      <c r="BX500" s="16"/>
      <c r="BY500" s="16"/>
      <c r="BZ500" s="16"/>
      <c r="CA500" s="16"/>
      <c r="CB500" s="16"/>
      <c r="CC500" s="16"/>
      <c r="CD500" s="16"/>
      <c r="CE500" s="16"/>
      <c r="CF500" s="16"/>
      <c r="CG500" s="16"/>
      <c r="CH500" s="16"/>
      <c r="CI500" s="16"/>
      <c r="CJ500" s="16"/>
      <c r="CK500" s="16"/>
      <c r="CL500" s="16"/>
      <c r="CM500" s="16"/>
      <c r="CN500" s="16"/>
      <c r="CO500" s="16"/>
      <c r="CP500" s="16"/>
      <c r="CQ500" s="16"/>
      <c r="CR500" s="16"/>
      <c r="CS500" s="16"/>
      <c r="CT500" s="16"/>
      <c r="CU500" s="16"/>
      <c r="CV500" s="16"/>
      <c r="CW500" s="16"/>
      <c r="CX500" s="16"/>
      <c r="CY500" s="16"/>
      <c r="CZ500" s="16"/>
      <c r="DA500" s="16"/>
      <c r="DB500" s="16"/>
      <c r="DC500" s="16"/>
      <c r="DD500" s="16"/>
      <c r="DE500" s="16"/>
      <c r="DF500" s="16"/>
      <c r="DG500" s="16"/>
      <c r="DH500" s="16"/>
      <c r="DI500" s="16"/>
      <c r="DJ500" s="16"/>
      <c r="DK500" s="16"/>
      <c r="DL500" s="16"/>
      <c r="DM500" s="16"/>
      <c r="DN500" s="16"/>
      <c r="DO500" s="16"/>
      <c r="DP500" s="16"/>
      <c r="DQ500" s="16"/>
      <c r="DR500" s="16"/>
      <c r="DS500" s="16"/>
      <c r="DT500" s="16"/>
      <c r="DU500" s="16"/>
      <c r="DV500" s="16"/>
      <c r="DW500" s="16"/>
      <c r="DX500" s="16"/>
      <c r="DY500" s="16"/>
      <c r="DZ500" s="16"/>
      <c r="EA500" s="16"/>
      <c r="EB500" s="16"/>
      <c r="EC500" s="16"/>
      <c r="ED500" s="16"/>
      <c r="EE500" s="16"/>
      <c r="EF500" s="16"/>
      <c r="EG500" s="16"/>
      <c r="EH500" s="16"/>
      <c r="EI500" s="16"/>
      <c r="EJ500" s="16"/>
      <c r="EK500" s="16"/>
      <c r="EL500" s="16"/>
      <c r="EM500" s="16"/>
      <c r="EN500" s="16"/>
      <c r="EO500" s="16"/>
      <c r="EP500" s="16"/>
      <c r="EQ500" s="16"/>
      <c r="ER500" s="16"/>
      <c r="ES500" s="16"/>
      <c r="ET500" s="16"/>
      <c r="EU500" s="16"/>
      <c r="EV500" s="16"/>
      <c r="EW500" s="16"/>
      <c r="EX500" s="16"/>
      <c r="EY500" s="16"/>
    </row>
    <row r="501" spans="1:155" ht="24.75" customHeight="1" x14ac:dyDescent="0.25">
      <c r="A501" s="16"/>
      <c r="B501" s="16"/>
      <c r="C501" s="74"/>
      <c r="D501" s="74"/>
      <c r="E501" s="100"/>
      <c r="F501" s="100"/>
      <c r="G501" s="100"/>
      <c r="H501" s="218"/>
      <c r="I501" s="100"/>
      <c r="J501" s="342"/>
      <c r="K501" s="342"/>
      <c r="L501" s="87"/>
      <c r="M501" s="100"/>
      <c r="N501" s="100"/>
      <c r="O501" s="16"/>
      <c r="P501" s="16"/>
      <c r="Q501" s="16"/>
      <c r="R501" s="16"/>
      <c r="S501" s="157"/>
      <c r="T501" s="157"/>
      <c r="U501" s="157"/>
      <c r="V501" s="157"/>
      <c r="W501" s="16"/>
      <c r="X501" s="16"/>
      <c r="Y501" s="16"/>
      <c r="Z501" s="16"/>
      <c r="AA501" s="604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  <c r="BM501" s="16"/>
      <c r="BN501" s="16"/>
      <c r="BO501" s="16"/>
      <c r="BP501" s="16"/>
      <c r="BQ501" s="16"/>
      <c r="BR501" s="16"/>
      <c r="BS501" s="16"/>
      <c r="BT501" s="16"/>
      <c r="BU501" s="16"/>
      <c r="BV501" s="16"/>
      <c r="BW501" s="16"/>
      <c r="BX501" s="16"/>
      <c r="BY501" s="16"/>
      <c r="BZ501" s="16"/>
      <c r="CA501" s="16"/>
      <c r="CB501" s="16"/>
      <c r="CC501" s="16"/>
      <c r="CD501" s="16"/>
      <c r="CE501" s="16"/>
      <c r="CF501" s="16"/>
      <c r="CG501" s="16"/>
      <c r="CH501" s="16"/>
      <c r="CI501" s="16"/>
      <c r="CJ501" s="16"/>
      <c r="CK501" s="16"/>
      <c r="CL501" s="16"/>
      <c r="CM501" s="16"/>
      <c r="CN501" s="16"/>
      <c r="CO501" s="16"/>
      <c r="CP501" s="16"/>
      <c r="CQ501" s="16"/>
      <c r="CR501" s="16"/>
      <c r="CS501" s="16"/>
      <c r="CT501" s="16"/>
      <c r="CU501" s="16"/>
      <c r="CV501" s="16"/>
      <c r="CW501" s="16"/>
      <c r="CX501" s="16"/>
      <c r="CY501" s="16"/>
      <c r="CZ501" s="16"/>
      <c r="DA501" s="16"/>
      <c r="DB501" s="16"/>
      <c r="DC501" s="16"/>
      <c r="DD501" s="16"/>
      <c r="DE501" s="16"/>
      <c r="DF501" s="16"/>
      <c r="DG501" s="16"/>
      <c r="DH501" s="16"/>
      <c r="DI501" s="16"/>
      <c r="DJ501" s="16"/>
      <c r="DK501" s="16"/>
      <c r="DL501" s="16"/>
      <c r="DM501" s="16"/>
      <c r="DN501" s="16"/>
      <c r="DO501" s="16"/>
      <c r="DP501" s="16"/>
      <c r="DQ501" s="16"/>
      <c r="DR501" s="16"/>
      <c r="DS501" s="16"/>
      <c r="DT501" s="16"/>
      <c r="DU501" s="16"/>
      <c r="DV501" s="16"/>
      <c r="DW501" s="16"/>
      <c r="DX501" s="16"/>
      <c r="DY501" s="16"/>
      <c r="DZ501" s="16"/>
      <c r="EA501" s="16"/>
      <c r="EB501" s="16"/>
      <c r="EC501" s="16"/>
      <c r="ED501" s="16"/>
      <c r="EE501" s="16"/>
      <c r="EF501" s="16"/>
      <c r="EG501" s="16"/>
      <c r="EH501" s="16"/>
      <c r="EI501" s="16"/>
      <c r="EJ501" s="16"/>
      <c r="EK501" s="16"/>
      <c r="EL501" s="16"/>
      <c r="EM501" s="16"/>
      <c r="EN501" s="16"/>
      <c r="EO501" s="16"/>
      <c r="EP501" s="16"/>
      <c r="EQ501" s="16"/>
      <c r="ER501" s="16"/>
      <c r="ES501" s="16"/>
      <c r="ET501" s="16"/>
      <c r="EU501" s="16"/>
      <c r="EV501" s="16"/>
      <c r="EW501" s="16"/>
      <c r="EX501" s="16"/>
      <c r="EY501" s="16"/>
    </row>
    <row r="502" spans="1:155" ht="24.75" customHeight="1" x14ac:dyDescent="0.25">
      <c r="A502" s="16"/>
      <c r="B502" s="16"/>
      <c r="C502" s="74"/>
      <c r="D502" s="74"/>
      <c r="E502" s="100"/>
      <c r="F502" s="100"/>
      <c r="G502" s="100"/>
      <c r="H502" s="218"/>
      <c r="I502" s="218"/>
      <c r="J502" s="342"/>
      <c r="K502" s="342"/>
      <c r="L502" s="87"/>
      <c r="M502" s="100"/>
      <c r="N502" s="100"/>
      <c r="O502" s="16"/>
      <c r="P502" s="16"/>
      <c r="Q502" s="16"/>
      <c r="R502" s="16"/>
      <c r="S502" s="157"/>
      <c r="T502" s="157"/>
      <c r="U502" s="157"/>
      <c r="V502" s="157"/>
      <c r="W502" s="16"/>
      <c r="X502" s="16"/>
      <c r="Y502" s="16"/>
      <c r="Z502" s="16"/>
      <c r="AA502" s="604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  <c r="BM502" s="16"/>
      <c r="BN502" s="16"/>
      <c r="BO502" s="16"/>
      <c r="BP502" s="16"/>
      <c r="BQ502" s="16"/>
      <c r="BR502" s="16"/>
      <c r="BS502" s="16"/>
      <c r="BT502" s="16"/>
      <c r="BU502" s="16"/>
      <c r="BV502" s="16"/>
      <c r="BW502" s="16"/>
      <c r="BX502" s="16"/>
      <c r="BY502" s="16"/>
      <c r="BZ502" s="16"/>
      <c r="CA502" s="16"/>
      <c r="CB502" s="16"/>
      <c r="CC502" s="16"/>
      <c r="CD502" s="16"/>
      <c r="CE502" s="16"/>
      <c r="CF502" s="16"/>
      <c r="CG502" s="16"/>
      <c r="CH502" s="16"/>
      <c r="CI502" s="16"/>
      <c r="CJ502" s="16"/>
      <c r="CK502" s="16"/>
      <c r="CL502" s="16"/>
      <c r="CM502" s="16"/>
      <c r="CN502" s="16"/>
      <c r="CO502" s="16"/>
      <c r="CP502" s="16"/>
      <c r="CQ502" s="16"/>
      <c r="CR502" s="16"/>
      <c r="CS502" s="16"/>
      <c r="CT502" s="16"/>
      <c r="CU502" s="16"/>
      <c r="CV502" s="16"/>
      <c r="CW502" s="16"/>
      <c r="CX502" s="16"/>
      <c r="CY502" s="16"/>
      <c r="CZ502" s="16"/>
      <c r="DA502" s="16"/>
      <c r="DB502" s="16"/>
      <c r="DC502" s="16"/>
      <c r="DD502" s="16"/>
      <c r="DE502" s="16"/>
      <c r="DF502" s="16"/>
      <c r="DG502" s="16"/>
      <c r="DH502" s="16"/>
      <c r="DI502" s="16"/>
      <c r="DJ502" s="16"/>
      <c r="DK502" s="16"/>
      <c r="DL502" s="16"/>
      <c r="DM502" s="16"/>
      <c r="DN502" s="16"/>
      <c r="DO502" s="16"/>
      <c r="DP502" s="16"/>
      <c r="DQ502" s="16"/>
      <c r="DR502" s="16"/>
      <c r="DS502" s="16"/>
      <c r="DT502" s="16"/>
      <c r="DU502" s="16"/>
      <c r="DV502" s="16"/>
      <c r="DW502" s="16"/>
      <c r="DX502" s="16"/>
      <c r="DY502" s="16"/>
      <c r="DZ502" s="16"/>
      <c r="EA502" s="16"/>
      <c r="EB502" s="16"/>
      <c r="EC502" s="16"/>
      <c r="ED502" s="16"/>
      <c r="EE502" s="16"/>
      <c r="EF502" s="16"/>
      <c r="EG502" s="16"/>
      <c r="EH502" s="16"/>
      <c r="EI502" s="16"/>
      <c r="EJ502" s="16"/>
      <c r="EK502" s="16"/>
      <c r="EL502" s="16"/>
      <c r="EM502" s="16"/>
      <c r="EN502" s="16"/>
      <c r="EO502" s="16"/>
      <c r="EP502" s="16"/>
      <c r="EQ502" s="16"/>
      <c r="ER502" s="16"/>
      <c r="ES502" s="16"/>
      <c r="ET502" s="16"/>
      <c r="EU502" s="16"/>
      <c r="EV502" s="16"/>
      <c r="EW502" s="16"/>
      <c r="EX502" s="16"/>
      <c r="EY502" s="16"/>
    </row>
    <row r="503" spans="1:155" ht="24.75" customHeight="1" x14ac:dyDescent="0.25">
      <c r="A503" s="16"/>
      <c r="B503" s="16"/>
      <c r="C503" s="74"/>
      <c r="D503" s="74"/>
      <c r="E503" s="100"/>
      <c r="F503" s="100"/>
      <c r="G503" s="100"/>
      <c r="H503" s="482"/>
      <c r="I503" s="218"/>
      <c r="J503" s="342"/>
      <c r="K503" s="342"/>
      <c r="L503" s="87"/>
      <c r="M503" s="100"/>
      <c r="N503" s="100"/>
      <c r="O503" s="16"/>
      <c r="P503" s="16"/>
      <c r="Q503" s="16"/>
      <c r="R503" s="16"/>
      <c r="S503" s="157"/>
      <c r="T503" s="157"/>
      <c r="U503" s="157"/>
      <c r="V503" s="157"/>
      <c r="W503" s="16"/>
      <c r="X503" s="16"/>
      <c r="Y503" s="16"/>
      <c r="Z503" s="16"/>
      <c r="AA503" s="604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  <c r="BM503" s="16"/>
      <c r="BN503" s="16"/>
      <c r="BO503" s="16"/>
      <c r="BP503" s="16"/>
      <c r="BQ503" s="16"/>
      <c r="BR503" s="16"/>
      <c r="BS503" s="16"/>
      <c r="BT503" s="16"/>
      <c r="BU503" s="16"/>
      <c r="BV503" s="16"/>
      <c r="BW503" s="16"/>
      <c r="BX503" s="16"/>
      <c r="BY503" s="16"/>
      <c r="BZ503" s="16"/>
      <c r="CA503" s="16"/>
      <c r="CB503" s="16"/>
      <c r="CC503" s="16"/>
      <c r="CD503" s="16"/>
      <c r="CE503" s="16"/>
      <c r="CF503" s="16"/>
      <c r="CG503" s="16"/>
      <c r="CH503" s="16"/>
      <c r="CI503" s="16"/>
      <c r="CJ503" s="16"/>
      <c r="CK503" s="16"/>
      <c r="CL503" s="16"/>
      <c r="CM503" s="16"/>
      <c r="CN503" s="16"/>
      <c r="CO503" s="16"/>
      <c r="CP503" s="16"/>
      <c r="CQ503" s="16"/>
      <c r="CR503" s="16"/>
      <c r="CS503" s="16"/>
      <c r="CT503" s="16"/>
      <c r="CU503" s="16"/>
      <c r="CV503" s="16"/>
      <c r="CW503" s="16"/>
      <c r="CX503" s="16"/>
      <c r="CY503" s="16"/>
      <c r="CZ503" s="16"/>
      <c r="DA503" s="16"/>
      <c r="DB503" s="16"/>
      <c r="DC503" s="16"/>
      <c r="DD503" s="16"/>
      <c r="DE503" s="16"/>
      <c r="DF503" s="16"/>
      <c r="DG503" s="16"/>
      <c r="DH503" s="16"/>
      <c r="DI503" s="16"/>
      <c r="DJ503" s="16"/>
      <c r="DK503" s="16"/>
      <c r="DL503" s="16"/>
      <c r="DM503" s="16"/>
      <c r="DN503" s="16"/>
      <c r="DO503" s="16"/>
      <c r="DP503" s="16"/>
      <c r="DQ503" s="16"/>
      <c r="DR503" s="16"/>
      <c r="DS503" s="16"/>
      <c r="DT503" s="16"/>
      <c r="DU503" s="16"/>
      <c r="DV503" s="16"/>
      <c r="DW503" s="16"/>
      <c r="DX503" s="16"/>
      <c r="DY503" s="16"/>
      <c r="DZ503" s="16"/>
      <c r="EA503" s="16"/>
      <c r="EB503" s="16"/>
      <c r="EC503" s="16"/>
      <c r="ED503" s="16"/>
      <c r="EE503" s="16"/>
      <c r="EF503" s="16"/>
      <c r="EG503" s="16"/>
      <c r="EH503" s="16"/>
      <c r="EI503" s="16"/>
      <c r="EJ503" s="16"/>
      <c r="EK503" s="16"/>
      <c r="EL503" s="16"/>
      <c r="EM503" s="16"/>
      <c r="EN503" s="16"/>
      <c r="EO503" s="16"/>
      <c r="EP503" s="16"/>
      <c r="EQ503" s="16"/>
      <c r="ER503" s="16"/>
      <c r="ES503" s="16"/>
      <c r="ET503" s="16"/>
      <c r="EU503" s="16"/>
      <c r="EV503" s="16"/>
      <c r="EW503" s="16"/>
      <c r="EX503" s="16"/>
      <c r="EY503" s="16"/>
    </row>
    <row r="504" spans="1:155" ht="24.75" customHeight="1" x14ac:dyDescent="0.25">
      <c r="A504" s="16"/>
      <c r="B504" s="16"/>
      <c r="C504" s="74"/>
      <c r="D504" s="74"/>
      <c r="E504" s="100"/>
      <c r="F504" s="100"/>
      <c r="G504" s="482"/>
      <c r="H504" s="482"/>
      <c r="I504" s="218"/>
      <c r="J504" s="342"/>
      <c r="K504" s="342"/>
      <c r="L504" s="87"/>
      <c r="M504" s="100"/>
      <c r="N504" s="100"/>
      <c r="O504" s="16"/>
      <c r="P504" s="16"/>
      <c r="Q504" s="16"/>
      <c r="R504" s="16"/>
      <c r="S504" s="157"/>
      <c r="T504" s="157"/>
      <c r="U504" s="157"/>
      <c r="V504" s="157"/>
      <c r="W504" s="16"/>
      <c r="X504" s="16"/>
      <c r="Y504" s="16"/>
      <c r="Z504" s="16"/>
      <c r="AA504" s="604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6"/>
      <c r="BP504" s="16"/>
      <c r="BQ504" s="16"/>
      <c r="BR504" s="16"/>
      <c r="BS504" s="16"/>
      <c r="BT504" s="16"/>
      <c r="BU504" s="16"/>
      <c r="BV504" s="16"/>
      <c r="BW504" s="16"/>
      <c r="BX504" s="16"/>
      <c r="BY504" s="16"/>
      <c r="BZ504" s="16"/>
      <c r="CA504" s="16"/>
      <c r="CB504" s="16"/>
      <c r="CC504" s="16"/>
      <c r="CD504" s="16"/>
      <c r="CE504" s="16"/>
      <c r="CF504" s="16"/>
      <c r="CG504" s="16"/>
      <c r="CH504" s="16"/>
      <c r="CI504" s="16"/>
      <c r="CJ504" s="16"/>
      <c r="CK504" s="16"/>
      <c r="CL504" s="16"/>
      <c r="CM504" s="16"/>
      <c r="CN504" s="16"/>
      <c r="CO504" s="16"/>
      <c r="CP504" s="16"/>
      <c r="CQ504" s="16"/>
      <c r="CR504" s="16"/>
      <c r="CS504" s="16"/>
      <c r="CT504" s="16"/>
      <c r="CU504" s="16"/>
      <c r="CV504" s="16"/>
      <c r="CW504" s="16"/>
      <c r="CX504" s="16"/>
      <c r="CY504" s="16"/>
      <c r="CZ504" s="16"/>
      <c r="DA504" s="16"/>
      <c r="DB504" s="16"/>
      <c r="DC504" s="16"/>
      <c r="DD504" s="16"/>
      <c r="DE504" s="16"/>
      <c r="DF504" s="16"/>
      <c r="DG504" s="16"/>
      <c r="DH504" s="16"/>
      <c r="DI504" s="16"/>
      <c r="DJ504" s="16"/>
      <c r="DK504" s="16"/>
      <c r="DL504" s="16"/>
      <c r="DM504" s="16"/>
      <c r="DN504" s="16"/>
      <c r="DO504" s="16"/>
      <c r="DP504" s="16"/>
      <c r="DQ504" s="16"/>
      <c r="DR504" s="16"/>
      <c r="DS504" s="16"/>
      <c r="DT504" s="16"/>
      <c r="DU504" s="16"/>
      <c r="DV504" s="16"/>
      <c r="DW504" s="16"/>
      <c r="DX504" s="16"/>
      <c r="DY504" s="16"/>
      <c r="DZ504" s="16"/>
      <c r="EA504" s="16"/>
      <c r="EB504" s="16"/>
      <c r="EC504" s="16"/>
      <c r="ED504" s="16"/>
      <c r="EE504" s="16"/>
      <c r="EF504" s="16"/>
      <c r="EG504" s="16"/>
      <c r="EH504" s="16"/>
      <c r="EI504" s="16"/>
      <c r="EJ504" s="16"/>
      <c r="EK504" s="16"/>
      <c r="EL504" s="16"/>
      <c r="EM504" s="16"/>
      <c r="EN504" s="16"/>
      <c r="EO504" s="16"/>
      <c r="EP504" s="16"/>
      <c r="EQ504" s="16"/>
      <c r="ER504" s="16"/>
      <c r="ES504" s="16"/>
      <c r="ET504" s="16"/>
      <c r="EU504" s="16"/>
      <c r="EV504" s="16"/>
      <c r="EW504" s="16"/>
      <c r="EX504" s="16"/>
      <c r="EY504" s="16"/>
    </row>
    <row r="505" spans="1:155" ht="24.75" customHeight="1" x14ac:dyDescent="0.25">
      <c r="A505" s="16"/>
      <c r="B505" s="16"/>
      <c r="C505" s="74"/>
      <c r="D505" s="74"/>
      <c r="E505" s="482"/>
      <c r="F505" s="482"/>
      <c r="G505" s="100"/>
      <c r="H505" s="100"/>
      <c r="I505" s="482"/>
      <c r="J505" s="571"/>
      <c r="K505" s="571"/>
      <c r="L505" s="572"/>
      <c r="M505" s="482"/>
      <c r="N505" s="482"/>
      <c r="O505" s="16"/>
      <c r="P505" s="16"/>
      <c r="Q505" s="16"/>
      <c r="R505" s="16"/>
      <c r="S505" s="157"/>
      <c r="T505" s="157"/>
      <c r="U505" s="157"/>
      <c r="V505" s="157"/>
      <c r="W505" s="16"/>
      <c r="X505" s="16"/>
      <c r="Y505" s="16"/>
      <c r="Z505" s="16"/>
      <c r="AA505" s="604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  <c r="BM505" s="16"/>
      <c r="BN505" s="16"/>
      <c r="BO505" s="16"/>
      <c r="BP505" s="16"/>
      <c r="BQ505" s="16"/>
      <c r="BR505" s="16"/>
      <c r="BS505" s="16"/>
      <c r="BT505" s="16"/>
      <c r="BU505" s="16"/>
      <c r="BV505" s="16"/>
      <c r="BW505" s="16"/>
      <c r="BX505" s="16"/>
      <c r="BY505" s="16"/>
      <c r="BZ505" s="16"/>
      <c r="CA505" s="16"/>
      <c r="CB505" s="16"/>
      <c r="CC505" s="16"/>
      <c r="CD505" s="16"/>
      <c r="CE505" s="16"/>
      <c r="CF505" s="16"/>
      <c r="CG505" s="16"/>
      <c r="CH505" s="16"/>
      <c r="CI505" s="16"/>
      <c r="CJ505" s="16"/>
      <c r="CK505" s="16"/>
      <c r="CL505" s="16"/>
      <c r="CM505" s="16"/>
      <c r="CN505" s="16"/>
      <c r="CO505" s="16"/>
      <c r="CP505" s="16"/>
      <c r="CQ505" s="16"/>
      <c r="CR505" s="16"/>
      <c r="CS505" s="16"/>
      <c r="CT505" s="16"/>
      <c r="CU505" s="16"/>
      <c r="CV505" s="16"/>
      <c r="CW505" s="16"/>
      <c r="CX505" s="16"/>
      <c r="CY505" s="16"/>
      <c r="CZ505" s="16"/>
      <c r="DA505" s="16"/>
      <c r="DB505" s="16"/>
      <c r="DC505" s="16"/>
      <c r="DD505" s="16"/>
      <c r="DE505" s="16"/>
      <c r="DF505" s="16"/>
      <c r="DG505" s="16"/>
      <c r="DH505" s="16"/>
      <c r="DI505" s="16"/>
      <c r="DJ505" s="16"/>
      <c r="DK505" s="16"/>
      <c r="DL505" s="16"/>
      <c r="DM505" s="16"/>
      <c r="DN505" s="16"/>
      <c r="DO505" s="16"/>
      <c r="DP505" s="16"/>
      <c r="DQ505" s="16"/>
      <c r="DR505" s="16"/>
      <c r="DS505" s="16"/>
      <c r="DT505" s="16"/>
      <c r="DU505" s="16"/>
      <c r="DV505" s="16"/>
      <c r="DW505" s="16"/>
      <c r="DX505" s="16"/>
      <c r="DY505" s="16"/>
      <c r="DZ505" s="16"/>
      <c r="EA505" s="16"/>
      <c r="EB505" s="16"/>
      <c r="EC505" s="16"/>
      <c r="ED505" s="16"/>
      <c r="EE505" s="16"/>
      <c r="EF505" s="16"/>
      <c r="EG505" s="16"/>
      <c r="EH505" s="16"/>
      <c r="EI505" s="16"/>
      <c r="EJ505" s="16"/>
      <c r="EK505" s="16"/>
      <c r="EL505" s="16"/>
      <c r="EM505" s="16"/>
      <c r="EN505" s="16"/>
      <c r="EO505" s="16"/>
      <c r="EP505" s="16"/>
      <c r="EQ505" s="16"/>
      <c r="ER505" s="16"/>
      <c r="ES505" s="16"/>
      <c r="ET505" s="16"/>
      <c r="EU505" s="16"/>
      <c r="EV505" s="16"/>
      <c r="EW505" s="16"/>
      <c r="EX505" s="16"/>
      <c r="EY505" s="16"/>
    </row>
    <row r="506" spans="1:155" ht="24.75" customHeight="1" x14ac:dyDescent="0.25">
      <c r="A506" s="16"/>
      <c r="B506" s="16"/>
      <c r="C506" s="74"/>
      <c r="D506" s="74"/>
      <c r="E506" s="100"/>
      <c r="F506" s="100"/>
      <c r="G506" s="100"/>
      <c r="H506" s="218"/>
      <c r="I506" s="100"/>
      <c r="J506" s="342"/>
      <c r="K506" s="342"/>
      <c r="L506" s="87"/>
      <c r="M506" s="100"/>
      <c r="N506" s="100"/>
      <c r="O506" s="16"/>
      <c r="P506" s="16"/>
      <c r="Q506" s="16"/>
      <c r="R506" s="16"/>
      <c r="S506" s="157"/>
      <c r="T506" s="157"/>
      <c r="U506" s="157"/>
      <c r="V506" s="157"/>
      <c r="W506" s="16"/>
      <c r="X506" s="16"/>
      <c r="Y506" s="16"/>
      <c r="Z506" s="16"/>
      <c r="AA506" s="604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  <c r="BM506" s="16"/>
      <c r="BN506" s="16"/>
      <c r="BO506" s="16"/>
      <c r="BP506" s="16"/>
      <c r="BQ506" s="16"/>
      <c r="BR506" s="16"/>
      <c r="BS506" s="16"/>
      <c r="BT506" s="16"/>
      <c r="BU506" s="16"/>
      <c r="BV506" s="16"/>
      <c r="BW506" s="16"/>
      <c r="BX506" s="16"/>
      <c r="BY506" s="16"/>
      <c r="BZ506" s="16"/>
      <c r="CA506" s="16"/>
      <c r="CB506" s="16"/>
      <c r="CC506" s="16"/>
      <c r="CD506" s="16"/>
      <c r="CE506" s="16"/>
      <c r="CF506" s="16"/>
      <c r="CG506" s="16"/>
      <c r="CH506" s="16"/>
      <c r="CI506" s="16"/>
      <c r="CJ506" s="16"/>
      <c r="CK506" s="16"/>
      <c r="CL506" s="16"/>
      <c r="CM506" s="16"/>
      <c r="CN506" s="16"/>
      <c r="CO506" s="16"/>
      <c r="CP506" s="16"/>
      <c r="CQ506" s="16"/>
      <c r="CR506" s="16"/>
      <c r="CS506" s="16"/>
      <c r="CT506" s="16"/>
      <c r="CU506" s="16"/>
      <c r="CV506" s="16"/>
      <c r="CW506" s="16"/>
      <c r="CX506" s="16"/>
      <c r="CY506" s="16"/>
      <c r="CZ506" s="16"/>
      <c r="DA506" s="16"/>
      <c r="DB506" s="16"/>
      <c r="DC506" s="16"/>
      <c r="DD506" s="16"/>
      <c r="DE506" s="16"/>
      <c r="DF506" s="16"/>
      <c r="DG506" s="16"/>
      <c r="DH506" s="16"/>
      <c r="DI506" s="16"/>
      <c r="DJ506" s="16"/>
      <c r="DK506" s="16"/>
      <c r="DL506" s="16"/>
      <c r="DM506" s="16"/>
      <c r="DN506" s="16"/>
      <c r="DO506" s="16"/>
      <c r="DP506" s="16"/>
      <c r="DQ506" s="16"/>
      <c r="DR506" s="16"/>
      <c r="DS506" s="16"/>
      <c r="DT506" s="16"/>
      <c r="DU506" s="16"/>
      <c r="DV506" s="16"/>
      <c r="DW506" s="16"/>
      <c r="DX506" s="16"/>
      <c r="DY506" s="16"/>
      <c r="DZ506" s="16"/>
      <c r="EA506" s="16"/>
      <c r="EB506" s="16"/>
      <c r="EC506" s="16"/>
      <c r="ED506" s="16"/>
      <c r="EE506" s="16"/>
      <c r="EF506" s="16"/>
      <c r="EG506" s="16"/>
      <c r="EH506" s="16"/>
      <c r="EI506" s="16"/>
      <c r="EJ506" s="16"/>
      <c r="EK506" s="16"/>
      <c r="EL506" s="16"/>
      <c r="EM506" s="16"/>
      <c r="EN506" s="16"/>
      <c r="EO506" s="16"/>
      <c r="EP506" s="16"/>
      <c r="EQ506" s="16"/>
      <c r="ER506" s="16"/>
      <c r="ES506" s="16"/>
      <c r="ET506" s="16"/>
      <c r="EU506" s="16"/>
      <c r="EV506" s="16"/>
      <c r="EW506" s="16"/>
      <c r="EX506" s="16"/>
      <c r="EY506" s="16"/>
    </row>
    <row r="507" spans="1:155" ht="24.75" customHeight="1" x14ac:dyDescent="0.25">
      <c r="A507" s="16"/>
      <c r="B507" s="16"/>
      <c r="C507" s="74"/>
      <c r="D507" s="74"/>
      <c r="E507" s="100"/>
      <c r="F507" s="100"/>
      <c r="G507" s="100"/>
      <c r="H507" s="218"/>
      <c r="I507" s="100"/>
      <c r="J507" s="342"/>
      <c r="K507" s="342"/>
      <c r="L507" s="87"/>
      <c r="M507" s="100"/>
      <c r="N507" s="100"/>
      <c r="O507" s="16"/>
      <c r="P507" s="16"/>
      <c r="Q507" s="16"/>
      <c r="R507" s="16"/>
      <c r="S507" s="157"/>
      <c r="T507" s="157"/>
      <c r="U507" s="157"/>
      <c r="V507" s="157"/>
      <c r="W507" s="16"/>
      <c r="X507" s="16"/>
      <c r="Y507" s="16"/>
      <c r="Z507" s="16"/>
      <c r="AA507" s="604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6"/>
      <c r="BP507" s="16"/>
      <c r="BQ507" s="16"/>
      <c r="BR507" s="16"/>
      <c r="BS507" s="16"/>
      <c r="BT507" s="16"/>
      <c r="BU507" s="16"/>
      <c r="BV507" s="16"/>
      <c r="BW507" s="16"/>
      <c r="BX507" s="16"/>
      <c r="BY507" s="16"/>
      <c r="BZ507" s="16"/>
      <c r="CA507" s="16"/>
      <c r="CB507" s="16"/>
      <c r="CC507" s="16"/>
      <c r="CD507" s="16"/>
      <c r="CE507" s="16"/>
      <c r="CF507" s="16"/>
      <c r="CG507" s="16"/>
      <c r="CH507" s="16"/>
      <c r="CI507" s="16"/>
      <c r="CJ507" s="16"/>
      <c r="CK507" s="16"/>
      <c r="CL507" s="16"/>
      <c r="CM507" s="16"/>
      <c r="CN507" s="16"/>
      <c r="CO507" s="16"/>
      <c r="CP507" s="16"/>
      <c r="CQ507" s="16"/>
      <c r="CR507" s="16"/>
      <c r="CS507" s="16"/>
      <c r="CT507" s="16"/>
      <c r="CU507" s="16"/>
      <c r="CV507" s="16"/>
      <c r="CW507" s="16"/>
      <c r="CX507" s="16"/>
      <c r="CY507" s="16"/>
      <c r="CZ507" s="16"/>
      <c r="DA507" s="16"/>
      <c r="DB507" s="16"/>
      <c r="DC507" s="16"/>
      <c r="DD507" s="16"/>
      <c r="DE507" s="16"/>
      <c r="DF507" s="16"/>
      <c r="DG507" s="16"/>
      <c r="DH507" s="16"/>
      <c r="DI507" s="16"/>
      <c r="DJ507" s="16"/>
      <c r="DK507" s="16"/>
      <c r="DL507" s="16"/>
      <c r="DM507" s="16"/>
      <c r="DN507" s="16"/>
      <c r="DO507" s="16"/>
      <c r="DP507" s="16"/>
      <c r="DQ507" s="16"/>
      <c r="DR507" s="16"/>
      <c r="DS507" s="16"/>
      <c r="DT507" s="16"/>
      <c r="DU507" s="16"/>
      <c r="DV507" s="16"/>
      <c r="DW507" s="16"/>
      <c r="DX507" s="16"/>
      <c r="DY507" s="16"/>
      <c r="DZ507" s="16"/>
      <c r="EA507" s="16"/>
      <c r="EB507" s="16"/>
      <c r="EC507" s="16"/>
      <c r="ED507" s="16"/>
      <c r="EE507" s="16"/>
      <c r="EF507" s="16"/>
      <c r="EG507" s="16"/>
      <c r="EH507" s="16"/>
      <c r="EI507" s="16"/>
      <c r="EJ507" s="16"/>
      <c r="EK507" s="16"/>
      <c r="EL507" s="16"/>
      <c r="EM507" s="16"/>
      <c r="EN507" s="16"/>
      <c r="EO507" s="16"/>
      <c r="EP507" s="16"/>
      <c r="EQ507" s="16"/>
      <c r="ER507" s="16"/>
      <c r="ES507" s="16"/>
      <c r="ET507" s="16"/>
      <c r="EU507" s="16"/>
      <c r="EV507" s="16"/>
      <c r="EW507" s="16"/>
      <c r="EX507" s="16"/>
      <c r="EY507" s="16"/>
    </row>
    <row r="508" spans="1:155" ht="24.75" customHeight="1" x14ac:dyDescent="0.25">
      <c r="A508" s="16"/>
      <c r="B508" s="16"/>
      <c r="C508" s="74"/>
      <c r="D508" s="74"/>
      <c r="E508" s="100"/>
      <c r="F508" s="100"/>
      <c r="G508" s="100"/>
      <c r="H508" s="482"/>
      <c r="I508" s="218"/>
      <c r="J508" s="342"/>
      <c r="K508" s="342"/>
      <c r="L508" s="87"/>
      <c r="M508" s="100"/>
      <c r="N508" s="100"/>
      <c r="O508" s="16"/>
      <c r="P508" s="16"/>
      <c r="Q508" s="16"/>
      <c r="R508" s="16"/>
      <c r="S508" s="157"/>
      <c r="T508" s="157"/>
      <c r="U508" s="157"/>
      <c r="V508" s="157"/>
      <c r="W508" s="16"/>
      <c r="X508" s="16"/>
      <c r="Y508" s="16"/>
      <c r="Z508" s="16"/>
      <c r="AA508" s="604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6"/>
      <c r="BP508" s="16"/>
      <c r="BQ508" s="16"/>
      <c r="BR508" s="16"/>
      <c r="BS508" s="16"/>
      <c r="BT508" s="16"/>
      <c r="BU508" s="16"/>
      <c r="BV508" s="16"/>
      <c r="BW508" s="16"/>
      <c r="BX508" s="16"/>
      <c r="BY508" s="16"/>
      <c r="BZ508" s="16"/>
      <c r="CA508" s="16"/>
      <c r="CB508" s="16"/>
      <c r="CC508" s="16"/>
      <c r="CD508" s="16"/>
      <c r="CE508" s="16"/>
      <c r="CF508" s="16"/>
      <c r="CG508" s="16"/>
      <c r="CH508" s="16"/>
      <c r="CI508" s="16"/>
      <c r="CJ508" s="16"/>
      <c r="CK508" s="16"/>
      <c r="CL508" s="16"/>
      <c r="CM508" s="16"/>
      <c r="CN508" s="16"/>
      <c r="CO508" s="16"/>
      <c r="CP508" s="16"/>
      <c r="CQ508" s="16"/>
      <c r="CR508" s="16"/>
      <c r="CS508" s="16"/>
      <c r="CT508" s="16"/>
      <c r="CU508" s="16"/>
      <c r="CV508" s="16"/>
      <c r="CW508" s="16"/>
      <c r="CX508" s="16"/>
      <c r="CY508" s="16"/>
      <c r="CZ508" s="16"/>
      <c r="DA508" s="16"/>
      <c r="DB508" s="16"/>
      <c r="DC508" s="16"/>
      <c r="DD508" s="16"/>
      <c r="DE508" s="16"/>
      <c r="DF508" s="16"/>
      <c r="DG508" s="16"/>
      <c r="DH508" s="16"/>
      <c r="DI508" s="16"/>
      <c r="DJ508" s="16"/>
      <c r="DK508" s="16"/>
      <c r="DL508" s="16"/>
      <c r="DM508" s="16"/>
      <c r="DN508" s="16"/>
      <c r="DO508" s="16"/>
      <c r="DP508" s="16"/>
      <c r="DQ508" s="16"/>
      <c r="DR508" s="16"/>
      <c r="DS508" s="16"/>
      <c r="DT508" s="16"/>
      <c r="DU508" s="16"/>
      <c r="DV508" s="16"/>
      <c r="DW508" s="16"/>
      <c r="DX508" s="16"/>
      <c r="DY508" s="16"/>
      <c r="DZ508" s="16"/>
      <c r="EA508" s="16"/>
      <c r="EB508" s="16"/>
      <c r="EC508" s="16"/>
      <c r="ED508" s="16"/>
      <c r="EE508" s="16"/>
      <c r="EF508" s="16"/>
      <c r="EG508" s="16"/>
      <c r="EH508" s="16"/>
      <c r="EI508" s="16"/>
      <c r="EJ508" s="16"/>
      <c r="EK508" s="16"/>
      <c r="EL508" s="16"/>
      <c r="EM508" s="16"/>
      <c r="EN508" s="16"/>
      <c r="EO508" s="16"/>
      <c r="EP508" s="16"/>
      <c r="EQ508" s="16"/>
      <c r="ER508" s="16"/>
      <c r="ES508" s="16"/>
      <c r="ET508" s="16"/>
      <c r="EU508" s="16"/>
      <c r="EV508" s="16"/>
      <c r="EW508" s="16"/>
      <c r="EX508" s="16"/>
      <c r="EY508" s="16"/>
    </row>
    <row r="509" spans="1:155" ht="24.75" customHeight="1" x14ac:dyDescent="0.25">
      <c r="A509" s="16"/>
      <c r="B509" s="16"/>
      <c r="C509" s="74"/>
      <c r="D509" s="74"/>
      <c r="E509" s="100"/>
      <c r="F509" s="100"/>
      <c r="G509" s="482"/>
      <c r="H509" s="482"/>
      <c r="I509" s="218"/>
      <c r="J509" s="342"/>
      <c r="K509" s="342"/>
      <c r="L509" s="87"/>
      <c r="M509" s="100"/>
      <c r="N509" s="100"/>
      <c r="O509" s="16"/>
      <c r="P509" s="16"/>
      <c r="Q509" s="16"/>
      <c r="R509" s="16"/>
      <c r="S509" s="157"/>
      <c r="T509" s="157"/>
      <c r="U509" s="157"/>
      <c r="V509" s="157"/>
      <c r="W509" s="16"/>
      <c r="X509" s="16"/>
      <c r="Y509" s="16"/>
      <c r="Z509" s="16"/>
      <c r="AA509" s="604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6"/>
      <c r="BP509" s="16"/>
      <c r="BQ509" s="16"/>
      <c r="BR509" s="16"/>
      <c r="BS509" s="16"/>
      <c r="BT509" s="16"/>
      <c r="BU509" s="16"/>
      <c r="BV509" s="16"/>
      <c r="BW509" s="16"/>
      <c r="BX509" s="16"/>
      <c r="BY509" s="16"/>
      <c r="BZ509" s="16"/>
      <c r="CA509" s="16"/>
      <c r="CB509" s="16"/>
      <c r="CC509" s="16"/>
      <c r="CD509" s="16"/>
      <c r="CE509" s="16"/>
      <c r="CF509" s="16"/>
      <c r="CG509" s="16"/>
      <c r="CH509" s="16"/>
      <c r="CI509" s="16"/>
      <c r="CJ509" s="16"/>
      <c r="CK509" s="16"/>
      <c r="CL509" s="16"/>
      <c r="CM509" s="16"/>
      <c r="CN509" s="16"/>
      <c r="CO509" s="16"/>
      <c r="CP509" s="16"/>
      <c r="CQ509" s="16"/>
      <c r="CR509" s="16"/>
      <c r="CS509" s="16"/>
      <c r="CT509" s="16"/>
      <c r="CU509" s="16"/>
      <c r="CV509" s="16"/>
      <c r="CW509" s="16"/>
      <c r="CX509" s="16"/>
      <c r="CY509" s="16"/>
      <c r="CZ509" s="16"/>
      <c r="DA509" s="16"/>
      <c r="DB509" s="16"/>
      <c r="DC509" s="16"/>
      <c r="DD509" s="16"/>
      <c r="DE509" s="16"/>
      <c r="DF509" s="16"/>
      <c r="DG509" s="16"/>
      <c r="DH509" s="16"/>
      <c r="DI509" s="16"/>
      <c r="DJ509" s="16"/>
      <c r="DK509" s="16"/>
      <c r="DL509" s="16"/>
      <c r="DM509" s="16"/>
      <c r="DN509" s="16"/>
      <c r="DO509" s="16"/>
      <c r="DP509" s="16"/>
      <c r="DQ509" s="16"/>
      <c r="DR509" s="16"/>
      <c r="DS509" s="16"/>
      <c r="DT509" s="16"/>
      <c r="DU509" s="16"/>
      <c r="DV509" s="16"/>
      <c r="DW509" s="16"/>
      <c r="DX509" s="16"/>
      <c r="DY509" s="16"/>
      <c r="DZ509" s="16"/>
      <c r="EA509" s="16"/>
      <c r="EB509" s="16"/>
      <c r="EC509" s="16"/>
      <c r="ED509" s="16"/>
      <c r="EE509" s="16"/>
      <c r="EF509" s="16"/>
      <c r="EG509" s="16"/>
      <c r="EH509" s="16"/>
      <c r="EI509" s="16"/>
      <c r="EJ509" s="16"/>
      <c r="EK509" s="16"/>
      <c r="EL509" s="16"/>
      <c r="EM509" s="16"/>
      <c r="EN509" s="16"/>
      <c r="EO509" s="16"/>
      <c r="EP509" s="16"/>
      <c r="EQ509" s="16"/>
      <c r="ER509" s="16"/>
      <c r="ES509" s="16"/>
      <c r="ET509" s="16"/>
      <c r="EU509" s="16"/>
      <c r="EV509" s="16"/>
      <c r="EW509" s="16"/>
      <c r="EX509" s="16"/>
      <c r="EY509" s="16"/>
    </row>
    <row r="510" spans="1:155" ht="24.75" customHeight="1" x14ac:dyDescent="0.25">
      <c r="A510" s="16"/>
      <c r="B510" s="16"/>
      <c r="C510" s="74"/>
      <c r="D510" s="74"/>
      <c r="E510" s="482"/>
      <c r="F510" s="482"/>
      <c r="G510" s="100"/>
      <c r="H510" s="100"/>
      <c r="I510" s="482"/>
      <c r="J510" s="571"/>
      <c r="K510" s="571"/>
      <c r="L510" s="572"/>
      <c r="M510" s="482"/>
      <c r="N510" s="482"/>
      <c r="O510" s="16"/>
      <c r="P510" s="16"/>
      <c r="Q510" s="16"/>
      <c r="R510" s="16"/>
      <c r="S510" s="157"/>
      <c r="T510" s="157"/>
      <c r="U510" s="157"/>
      <c r="V510" s="157"/>
      <c r="W510" s="16"/>
      <c r="X510" s="16"/>
      <c r="Y510" s="16"/>
      <c r="Z510" s="16"/>
      <c r="AA510" s="604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6"/>
      <c r="BP510" s="16"/>
      <c r="BQ510" s="16"/>
      <c r="BR510" s="16"/>
      <c r="BS510" s="16"/>
      <c r="BT510" s="16"/>
      <c r="BU510" s="16"/>
      <c r="BV510" s="16"/>
      <c r="BW510" s="16"/>
      <c r="BX510" s="16"/>
      <c r="BY510" s="16"/>
      <c r="BZ510" s="16"/>
      <c r="CA510" s="16"/>
      <c r="CB510" s="16"/>
      <c r="CC510" s="16"/>
      <c r="CD510" s="16"/>
      <c r="CE510" s="16"/>
      <c r="CF510" s="16"/>
      <c r="CG510" s="16"/>
      <c r="CH510" s="16"/>
      <c r="CI510" s="16"/>
      <c r="CJ510" s="16"/>
      <c r="CK510" s="16"/>
      <c r="CL510" s="16"/>
      <c r="CM510" s="16"/>
      <c r="CN510" s="16"/>
      <c r="CO510" s="16"/>
      <c r="CP510" s="16"/>
      <c r="CQ510" s="16"/>
      <c r="CR510" s="16"/>
      <c r="CS510" s="16"/>
      <c r="CT510" s="16"/>
      <c r="CU510" s="16"/>
      <c r="CV510" s="16"/>
      <c r="CW510" s="16"/>
      <c r="CX510" s="16"/>
      <c r="CY510" s="16"/>
      <c r="CZ510" s="16"/>
      <c r="DA510" s="16"/>
      <c r="DB510" s="16"/>
      <c r="DC510" s="16"/>
      <c r="DD510" s="16"/>
      <c r="DE510" s="16"/>
      <c r="DF510" s="16"/>
      <c r="DG510" s="16"/>
      <c r="DH510" s="16"/>
      <c r="DI510" s="16"/>
      <c r="DJ510" s="16"/>
      <c r="DK510" s="16"/>
      <c r="DL510" s="16"/>
      <c r="DM510" s="16"/>
      <c r="DN510" s="16"/>
      <c r="DO510" s="16"/>
      <c r="DP510" s="16"/>
      <c r="DQ510" s="16"/>
      <c r="DR510" s="16"/>
      <c r="DS510" s="16"/>
      <c r="DT510" s="16"/>
      <c r="DU510" s="16"/>
      <c r="DV510" s="16"/>
      <c r="DW510" s="16"/>
      <c r="DX510" s="16"/>
      <c r="DY510" s="16"/>
      <c r="DZ510" s="16"/>
      <c r="EA510" s="16"/>
      <c r="EB510" s="16"/>
      <c r="EC510" s="16"/>
      <c r="ED510" s="16"/>
      <c r="EE510" s="16"/>
      <c r="EF510" s="16"/>
      <c r="EG510" s="16"/>
      <c r="EH510" s="16"/>
      <c r="EI510" s="16"/>
      <c r="EJ510" s="16"/>
      <c r="EK510" s="16"/>
      <c r="EL510" s="16"/>
      <c r="EM510" s="16"/>
      <c r="EN510" s="16"/>
      <c r="EO510" s="16"/>
      <c r="EP510" s="16"/>
      <c r="EQ510" s="16"/>
      <c r="ER510" s="16"/>
      <c r="ES510" s="16"/>
      <c r="ET510" s="16"/>
      <c r="EU510" s="16"/>
      <c r="EV510" s="16"/>
      <c r="EW510" s="16"/>
      <c r="EX510" s="16"/>
      <c r="EY510" s="16"/>
    </row>
    <row r="511" spans="1:155" ht="24.75" customHeight="1" x14ac:dyDescent="0.25">
      <c r="A511" s="16"/>
      <c r="B511" s="16"/>
      <c r="C511" s="74"/>
      <c r="D511" s="74"/>
      <c r="E511" s="100"/>
      <c r="F511" s="100"/>
      <c r="G511" s="100"/>
      <c r="H511" s="218"/>
      <c r="I511" s="100"/>
      <c r="J511" s="342"/>
      <c r="K511" s="342"/>
      <c r="L511" s="87"/>
      <c r="M511" s="100"/>
      <c r="N511" s="100"/>
      <c r="O511" s="16"/>
      <c r="P511" s="16"/>
      <c r="Q511" s="16"/>
      <c r="R511" s="16"/>
      <c r="S511" s="157"/>
      <c r="T511" s="157"/>
      <c r="U511" s="157"/>
      <c r="V511" s="157"/>
      <c r="W511" s="16"/>
      <c r="X511" s="16"/>
      <c r="Y511" s="16"/>
      <c r="Z511" s="16"/>
      <c r="AA511" s="604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  <c r="BM511" s="16"/>
      <c r="BN511" s="16"/>
      <c r="BO511" s="16"/>
      <c r="BP511" s="16"/>
      <c r="BQ511" s="16"/>
      <c r="BR511" s="16"/>
      <c r="BS511" s="16"/>
      <c r="BT511" s="16"/>
      <c r="BU511" s="16"/>
      <c r="BV511" s="16"/>
      <c r="BW511" s="16"/>
      <c r="BX511" s="16"/>
      <c r="BY511" s="16"/>
      <c r="BZ511" s="16"/>
      <c r="CA511" s="16"/>
      <c r="CB511" s="16"/>
      <c r="CC511" s="16"/>
      <c r="CD511" s="16"/>
      <c r="CE511" s="16"/>
      <c r="CF511" s="16"/>
      <c r="CG511" s="16"/>
      <c r="CH511" s="16"/>
      <c r="CI511" s="16"/>
      <c r="CJ511" s="16"/>
      <c r="CK511" s="16"/>
      <c r="CL511" s="16"/>
      <c r="CM511" s="16"/>
      <c r="CN511" s="16"/>
      <c r="CO511" s="16"/>
      <c r="CP511" s="16"/>
      <c r="CQ511" s="16"/>
      <c r="CR511" s="16"/>
      <c r="CS511" s="16"/>
      <c r="CT511" s="16"/>
      <c r="CU511" s="16"/>
      <c r="CV511" s="16"/>
      <c r="CW511" s="16"/>
      <c r="CX511" s="16"/>
      <c r="CY511" s="16"/>
      <c r="CZ511" s="16"/>
      <c r="DA511" s="16"/>
      <c r="DB511" s="16"/>
      <c r="DC511" s="16"/>
      <c r="DD511" s="16"/>
      <c r="DE511" s="16"/>
      <c r="DF511" s="16"/>
      <c r="DG511" s="16"/>
      <c r="DH511" s="16"/>
      <c r="DI511" s="16"/>
      <c r="DJ511" s="16"/>
      <c r="DK511" s="16"/>
      <c r="DL511" s="16"/>
      <c r="DM511" s="16"/>
      <c r="DN511" s="16"/>
      <c r="DO511" s="16"/>
      <c r="DP511" s="16"/>
      <c r="DQ511" s="16"/>
      <c r="DR511" s="16"/>
      <c r="DS511" s="16"/>
      <c r="DT511" s="16"/>
      <c r="DU511" s="16"/>
      <c r="DV511" s="16"/>
      <c r="DW511" s="16"/>
      <c r="DX511" s="16"/>
      <c r="DY511" s="16"/>
      <c r="DZ511" s="16"/>
      <c r="EA511" s="16"/>
      <c r="EB511" s="16"/>
      <c r="EC511" s="16"/>
      <c r="ED511" s="16"/>
      <c r="EE511" s="16"/>
      <c r="EF511" s="16"/>
      <c r="EG511" s="16"/>
      <c r="EH511" s="16"/>
      <c r="EI511" s="16"/>
      <c r="EJ511" s="16"/>
      <c r="EK511" s="16"/>
      <c r="EL511" s="16"/>
      <c r="EM511" s="16"/>
      <c r="EN511" s="16"/>
      <c r="EO511" s="16"/>
      <c r="EP511" s="16"/>
      <c r="EQ511" s="16"/>
      <c r="ER511" s="16"/>
      <c r="ES511" s="16"/>
      <c r="ET511" s="16"/>
      <c r="EU511" s="16"/>
      <c r="EV511" s="16"/>
      <c r="EW511" s="16"/>
      <c r="EX511" s="16"/>
      <c r="EY511" s="16"/>
    </row>
    <row r="512" spans="1:155" ht="24.75" customHeight="1" x14ac:dyDescent="0.25">
      <c r="A512" s="16"/>
      <c r="B512" s="16"/>
      <c r="C512" s="74"/>
      <c r="D512" s="74"/>
      <c r="E512" s="100"/>
      <c r="F512" s="100"/>
      <c r="G512" s="100"/>
      <c r="H512" s="218"/>
      <c r="I512" s="100"/>
      <c r="J512" s="342"/>
      <c r="K512" s="342"/>
      <c r="L512" s="87"/>
      <c r="M512" s="100"/>
      <c r="N512" s="100"/>
      <c r="O512" s="16"/>
      <c r="P512" s="16"/>
      <c r="Q512" s="16"/>
      <c r="R512" s="16"/>
      <c r="S512" s="157"/>
      <c r="T512" s="157"/>
      <c r="U512" s="157"/>
      <c r="V512" s="157"/>
      <c r="W512" s="16"/>
      <c r="X512" s="16"/>
      <c r="Y512" s="16"/>
      <c r="Z512" s="16"/>
      <c r="AA512" s="604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6"/>
      <c r="BP512" s="16"/>
      <c r="BQ512" s="16"/>
      <c r="BR512" s="16"/>
      <c r="BS512" s="16"/>
      <c r="BT512" s="16"/>
      <c r="BU512" s="16"/>
      <c r="BV512" s="16"/>
      <c r="BW512" s="16"/>
      <c r="BX512" s="16"/>
      <c r="BY512" s="16"/>
      <c r="BZ512" s="16"/>
      <c r="CA512" s="16"/>
      <c r="CB512" s="16"/>
      <c r="CC512" s="16"/>
      <c r="CD512" s="16"/>
      <c r="CE512" s="16"/>
      <c r="CF512" s="16"/>
      <c r="CG512" s="16"/>
      <c r="CH512" s="16"/>
      <c r="CI512" s="16"/>
      <c r="CJ512" s="16"/>
      <c r="CK512" s="16"/>
      <c r="CL512" s="16"/>
      <c r="CM512" s="16"/>
      <c r="CN512" s="16"/>
      <c r="CO512" s="16"/>
      <c r="CP512" s="16"/>
      <c r="CQ512" s="16"/>
      <c r="CR512" s="16"/>
      <c r="CS512" s="16"/>
      <c r="CT512" s="16"/>
      <c r="CU512" s="16"/>
      <c r="CV512" s="16"/>
      <c r="CW512" s="16"/>
      <c r="CX512" s="16"/>
      <c r="CY512" s="16"/>
      <c r="CZ512" s="16"/>
      <c r="DA512" s="16"/>
      <c r="DB512" s="16"/>
      <c r="DC512" s="16"/>
      <c r="DD512" s="16"/>
      <c r="DE512" s="16"/>
      <c r="DF512" s="16"/>
      <c r="DG512" s="16"/>
      <c r="DH512" s="16"/>
      <c r="DI512" s="16"/>
      <c r="DJ512" s="16"/>
      <c r="DK512" s="16"/>
      <c r="DL512" s="16"/>
      <c r="DM512" s="16"/>
      <c r="DN512" s="16"/>
      <c r="DO512" s="16"/>
      <c r="DP512" s="16"/>
      <c r="DQ512" s="16"/>
      <c r="DR512" s="16"/>
      <c r="DS512" s="16"/>
      <c r="DT512" s="16"/>
      <c r="DU512" s="16"/>
      <c r="DV512" s="16"/>
      <c r="DW512" s="16"/>
      <c r="DX512" s="16"/>
      <c r="DY512" s="16"/>
      <c r="DZ512" s="16"/>
      <c r="EA512" s="16"/>
      <c r="EB512" s="16"/>
      <c r="EC512" s="16"/>
      <c r="ED512" s="16"/>
      <c r="EE512" s="16"/>
      <c r="EF512" s="16"/>
      <c r="EG512" s="16"/>
      <c r="EH512" s="16"/>
      <c r="EI512" s="16"/>
      <c r="EJ512" s="16"/>
      <c r="EK512" s="16"/>
      <c r="EL512" s="16"/>
      <c r="EM512" s="16"/>
      <c r="EN512" s="16"/>
      <c r="EO512" s="16"/>
      <c r="EP512" s="16"/>
      <c r="EQ512" s="16"/>
      <c r="ER512" s="16"/>
      <c r="ES512" s="16"/>
      <c r="ET512" s="16"/>
      <c r="EU512" s="16"/>
      <c r="EV512" s="16"/>
      <c r="EW512" s="16"/>
      <c r="EX512" s="16"/>
      <c r="EY512" s="16"/>
    </row>
    <row r="513" spans="1:155" ht="24.75" customHeight="1" x14ac:dyDescent="0.25">
      <c r="A513" s="16"/>
      <c r="B513" s="16"/>
      <c r="C513" s="74"/>
      <c r="D513" s="74"/>
      <c r="E513" s="100"/>
      <c r="F513" s="100"/>
      <c r="G513" s="100"/>
      <c r="H513" s="482"/>
      <c r="I513" s="218"/>
      <c r="J513" s="342"/>
      <c r="K513" s="342"/>
      <c r="L513" s="87"/>
      <c r="M513" s="100"/>
      <c r="N513" s="100"/>
      <c r="O513" s="16"/>
      <c r="P513" s="16"/>
      <c r="Q513" s="16"/>
      <c r="R513" s="16"/>
      <c r="S513" s="157"/>
      <c r="T513" s="157"/>
      <c r="U513" s="157"/>
      <c r="V513" s="157"/>
      <c r="W513" s="16"/>
      <c r="X513" s="16"/>
      <c r="Y513" s="16"/>
      <c r="Z513" s="16"/>
      <c r="AA513" s="604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6"/>
      <c r="BP513" s="16"/>
      <c r="BQ513" s="16"/>
      <c r="BR513" s="16"/>
      <c r="BS513" s="16"/>
      <c r="BT513" s="16"/>
      <c r="BU513" s="16"/>
      <c r="BV513" s="16"/>
      <c r="BW513" s="16"/>
      <c r="BX513" s="16"/>
      <c r="BY513" s="16"/>
      <c r="BZ513" s="16"/>
      <c r="CA513" s="16"/>
      <c r="CB513" s="16"/>
      <c r="CC513" s="16"/>
      <c r="CD513" s="16"/>
      <c r="CE513" s="16"/>
      <c r="CF513" s="16"/>
      <c r="CG513" s="16"/>
      <c r="CH513" s="16"/>
      <c r="CI513" s="16"/>
      <c r="CJ513" s="16"/>
      <c r="CK513" s="16"/>
      <c r="CL513" s="16"/>
      <c r="CM513" s="16"/>
      <c r="CN513" s="16"/>
      <c r="CO513" s="16"/>
      <c r="CP513" s="16"/>
      <c r="CQ513" s="16"/>
      <c r="CR513" s="16"/>
      <c r="CS513" s="16"/>
      <c r="CT513" s="16"/>
      <c r="CU513" s="16"/>
      <c r="CV513" s="16"/>
      <c r="CW513" s="16"/>
      <c r="CX513" s="16"/>
      <c r="CY513" s="16"/>
      <c r="CZ513" s="16"/>
      <c r="DA513" s="16"/>
      <c r="DB513" s="16"/>
      <c r="DC513" s="16"/>
      <c r="DD513" s="16"/>
      <c r="DE513" s="16"/>
      <c r="DF513" s="16"/>
      <c r="DG513" s="16"/>
      <c r="DH513" s="16"/>
      <c r="DI513" s="16"/>
      <c r="DJ513" s="16"/>
      <c r="DK513" s="16"/>
      <c r="DL513" s="16"/>
      <c r="DM513" s="16"/>
      <c r="DN513" s="16"/>
      <c r="DO513" s="16"/>
      <c r="DP513" s="16"/>
      <c r="DQ513" s="16"/>
      <c r="DR513" s="16"/>
      <c r="DS513" s="16"/>
      <c r="DT513" s="16"/>
      <c r="DU513" s="16"/>
      <c r="DV513" s="16"/>
      <c r="DW513" s="16"/>
      <c r="DX513" s="16"/>
      <c r="DY513" s="16"/>
      <c r="DZ513" s="16"/>
      <c r="EA513" s="16"/>
      <c r="EB513" s="16"/>
      <c r="EC513" s="16"/>
      <c r="ED513" s="16"/>
      <c r="EE513" s="16"/>
      <c r="EF513" s="16"/>
      <c r="EG513" s="16"/>
      <c r="EH513" s="16"/>
      <c r="EI513" s="16"/>
      <c r="EJ513" s="16"/>
      <c r="EK513" s="16"/>
      <c r="EL513" s="16"/>
      <c r="EM513" s="16"/>
      <c r="EN513" s="16"/>
      <c r="EO513" s="16"/>
      <c r="EP513" s="16"/>
      <c r="EQ513" s="16"/>
      <c r="ER513" s="16"/>
      <c r="ES513" s="16"/>
      <c r="ET513" s="16"/>
      <c r="EU513" s="16"/>
      <c r="EV513" s="16"/>
      <c r="EW513" s="16"/>
      <c r="EX513" s="16"/>
      <c r="EY513" s="16"/>
    </row>
    <row r="514" spans="1:155" ht="24.75" customHeight="1" x14ac:dyDescent="0.25">
      <c r="A514" s="16"/>
      <c r="B514" s="16"/>
      <c r="C514" s="74"/>
      <c r="D514" s="74"/>
      <c r="E514" s="100"/>
      <c r="F514" s="100"/>
      <c r="G514" s="482"/>
      <c r="H514" s="482"/>
      <c r="I514" s="218"/>
      <c r="J514" s="342"/>
      <c r="K514" s="342"/>
      <c r="L514" s="87"/>
      <c r="M514" s="100"/>
      <c r="N514" s="100"/>
      <c r="O514" s="16"/>
      <c r="P514" s="16"/>
      <c r="Q514" s="16"/>
      <c r="R514" s="16"/>
      <c r="S514" s="157"/>
      <c r="T514" s="157"/>
      <c r="U514" s="157"/>
      <c r="V514" s="157"/>
      <c r="W514" s="16"/>
      <c r="X514" s="16"/>
      <c r="Y514" s="16"/>
      <c r="Z514" s="16"/>
      <c r="AA514" s="604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6"/>
      <c r="BP514" s="16"/>
      <c r="BQ514" s="16"/>
      <c r="BR514" s="16"/>
      <c r="BS514" s="16"/>
      <c r="BT514" s="16"/>
      <c r="BU514" s="16"/>
      <c r="BV514" s="16"/>
      <c r="BW514" s="16"/>
      <c r="BX514" s="16"/>
      <c r="BY514" s="16"/>
      <c r="BZ514" s="16"/>
      <c r="CA514" s="16"/>
      <c r="CB514" s="16"/>
      <c r="CC514" s="16"/>
      <c r="CD514" s="16"/>
      <c r="CE514" s="16"/>
      <c r="CF514" s="16"/>
      <c r="CG514" s="16"/>
      <c r="CH514" s="16"/>
      <c r="CI514" s="16"/>
      <c r="CJ514" s="16"/>
      <c r="CK514" s="16"/>
      <c r="CL514" s="16"/>
      <c r="CM514" s="16"/>
      <c r="CN514" s="16"/>
      <c r="CO514" s="16"/>
      <c r="CP514" s="16"/>
      <c r="CQ514" s="16"/>
      <c r="CR514" s="16"/>
      <c r="CS514" s="16"/>
      <c r="CT514" s="16"/>
      <c r="CU514" s="16"/>
      <c r="CV514" s="16"/>
      <c r="CW514" s="16"/>
      <c r="CX514" s="16"/>
      <c r="CY514" s="16"/>
      <c r="CZ514" s="16"/>
      <c r="DA514" s="16"/>
      <c r="DB514" s="16"/>
      <c r="DC514" s="16"/>
      <c r="DD514" s="16"/>
      <c r="DE514" s="16"/>
      <c r="DF514" s="16"/>
      <c r="DG514" s="16"/>
      <c r="DH514" s="16"/>
      <c r="DI514" s="16"/>
      <c r="DJ514" s="16"/>
      <c r="DK514" s="16"/>
      <c r="DL514" s="16"/>
      <c r="DM514" s="16"/>
      <c r="DN514" s="16"/>
      <c r="DO514" s="16"/>
      <c r="DP514" s="16"/>
      <c r="DQ514" s="16"/>
      <c r="DR514" s="16"/>
      <c r="DS514" s="16"/>
      <c r="DT514" s="16"/>
      <c r="DU514" s="16"/>
      <c r="DV514" s="16"/>
      <c r="DW514" s="16"/>
      <c r="DX514" s="16"/>
      <c r="DY514" s="16"/>
      <c r="DZ514" s="16"/>
      <c r="EA514" s="16"/>
      <c r="EB514" s="16"/>
      <c r="EC514" s="16"/>
      <c r="ED514" s="16"/>
      <c r="EE514" s="16"/>
      <c r="EF514" s="16"/>
      <c r="EG514" s="16"/>
      <c r="EH514" s="16"/>
      <c r="EI514" s="16"/>
      <c r="EJ514" s="16"/>
      <c r="EK514" s="16"/>
      <c r="EL514" s="16"/>
      <c r="EM514" s="16"/>
      <c r="EN514" s="16"/>
      <c r="EO514" s="16"/>
      <c r="EP514" s="16"/>
      <c r="EQ514" s="16"/>
      <c r="ER514" s="16"/>
      <c r="ES514" s="16"/>
      <c r="ET514" s="16"/>
      <c r="EU514" s="16"/>
      <c r="EV514" s="16"/>
      <c r="EW514" s="16"/>
      <c r="EX514" s="16"/>
      <c r="EY514" s="16"/>
    </row>
    <row r="515" spans="1:155" ht="24.75" customHeight="1" x14ac:dyDescent="0.25">
      <c r="A515" s="16"/>
      <c r="B515" s="16"/>
      <c r="C515" s="74"/>
      <c r="D515" s="74"/>
      <c r="E515" s="482"/>
      <c r="F515" s="482"/>
      <c r="G515" s="100"/>
      <c r="H515" s="100"/>
      <c r="I515" s="482"/>
      <c r="J515" s="571"/>
      <c r="K515" s="571"/>
      <c r="L515" s="572"/>
      <c r="M515" s="482"/>
      <c r="N515" s="482"/>
      <c r="O515" s="16"/>
      <c r="P515" s="16"/>
      <c r="Q515" s="16"/>
      <c r="R515" s="16"/>
      <c r="S515" s="157"/>
      <c r="T515" s="157"/>
      <c r="U515" s="157"/>
      <c r="V515" s="157"/>
      <c r="W515" s="16"/>
      <c r="X515" s="16"/>
      <c r="Y515" s="16"/>
      <c r="Z515" s="16"/>
      <c r="AA515" s="604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  <c r="BM515" s="16"/>
      <c r="BN515" s="16"/>
      <c r="BO515" s="16"/>
      <c r="BP515" s="16"/>
      <c r="BQ515" s="16"/>
      <c r="BR515" s="16"/>
      <c r="BS515" s="16"/>
      <c r="BT515" s="16"/>
      <c r="BU515" s="16"/>
      <c r="BV515" s="16"/>
      <c r="BW515" s="16"/>
      <c r="BX515" s="16"/>
      <c r="BY515" s="16"/>
      <c r="BZ515" s="16"/>
      <c r="CA515" s="16"/>
      <c r="CB515" s="16"/>
      <c r="CC515" s="16"/>
      <c r="CD515" s="16"/>
      <c r="CE515" s="16"/>
      <c r="CF515" s="16"/>
      <c r="CG515" s="16"/>
      <c r="CH515" s="16"/>
      <c r="CI515" s="16"/>
      <c r="CJ515" s="16"/>
      <c r="CK515" s="16"/>
      <c r="CL515" s="16"/>
      <c r="CM515" s="16"/>
      <c r="CN515" s="16"/>
      <c r="CO515" s="16"/>
      <c r="CP515" s="16"/>
      <c r="CQ515" s="16"/>
      <c r="CR515" s="16"/>
      <c r="CS515" s="16"/>
      <c r="CT515" s="16"/>
      <c r="CU515" s="16"/>
      <c r="CV515" s="16"/>
      <c r="CW515" s="16"/>
      <c r="CX515" s="16"/>
      <c r="CY515" s="16"/>
      <c r="CZ515" s="16"/>
      <c r="DA515" s="16"/>
      <c r="DB515" s="16"/>
      <c r="DC515" s="16"/>
      <c r="DD515" s="16"/>
      <c r="DE515" s="16"/>
      <c r="DF515" s="16"/>
      <c r="DG515" s="16"/>
      <c r="DH515" s="16"/>
      <c r="DI515" s="16"/>
      <c r="DJ515" s="16"/>
      <c r="DK515" s="16"/>
      <c r="DL515" s="16"/>
      <c r="DM515" s="16"/>
      <c r="DN515" s="16"/>
      <c r="DO515" s="16"/>
      <c r="DP515" s="16"/>
      <c r="DQ515" s="16"/>
      <c r="DR515" s="16"/>
      <c r="DS515" s="16"/>
      <c r="DT515" s="16"/>
      <c r="DU515" s="16"/>
      <c r="DV515" s="16"/>
      <c r="DW515" s="16"/>
      <c r="DX515" s="16"/>
      <c r="DY515" s="16"/>
      <c r="DZ515" s="16"/>
      <c r="EA515" s="16"/>
      <c r="EB515" s="16"/>
      <c r="EC515" s="16"/>
      <c r="ED515" s="16"/>
      <c r="EE515" s="16"/>
      <c r="EF515" s="16"/>
      <c r="EG515" s="16"/>
      <c r="EH515" s="16"/>
      <c r="EI515" s="16"/>
      <c r="EJ515" s="16"/>
      <c r="EK515" s="16"/>
      <c r="EL515" s="16"/>
      <c r="EM515" s="16"/>
      <c r="EN515" s="16"/>
      <c r="EO515" s="16"/>
      <c r="EP515" s="16"/>
      <c r="EQ515" s="16"/>
      <c r="ER515" s="16"/>
      <c r="ES515" s="16"/>
      <c r="ET515" s="16"/>
      <c r="EU515" s="16"/>
      <c r="EV515" s="16"/>
      <c r="EW515" s="16"/>
      <c r="EX515" s="16"/>
      <c r="EY515" s="16"/>
    </row>
    <row r="516" spans="1:155" ht="24.75" customHeight="1" x14ac:dyDescent="0.25">
      <c r="A516" s="16"/>
      <c r="B516" s="16"/>
      <c r="C516" s="74"/>
      <c r="D516" s="74"/>
      <c r="E516" s="100"/>
      <c r="F516" s="100"/>
      <c r="G516" s="100"/>
      <c r="H516" s="218"/>
      <c r="I516" s="100"/>
      <c r="J516" s="342"/>
      <c r="K516" s="342"/>
      <c r="L516" s="87"/>
      <c r="M516" s="100"/>
      <c r="N516" s="100"/>
      <c r="O516" s="16"/>
      <c r="P516" s="16"/>
      <c r="Q516" s="16"/>
      <c r="R516" s="16"/>
      <c r="S516" s="157"/>
      <c r="T516" s="157"/>
      <c r="U516" s="157"/>
      <c r="V516" s="157"/>
      <c r="W516" s="16"/>
      <c r="X516" s="16"/>
      <c r="Y516" s="16"/>
      <c r="Z516" s="16"/>
      <c r="AA516" s="604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6"/>
      <c r="BP516" s="16"/>
      <c r="BQ516" s="16"/>
      <c r="BR516" s="16"/>
      <c r="BS516" s="16"/>
      <c r="BT516" s="16"/>
      <c r="BU516" s="16"/>
      <c r="BV516" s="16"/>
      <c r="BW516" s="16"/>
      <c r="BX516" s="16"/>
      <c r="BY516" s="16"/>
      <c r="BZ516" s="16"/>
      <c r="CA516" s="16"/>
      <c r="CB516" s="16"/>
      <c r="CC516" s="16"/>
      <c r="CD516" s="16"/>
      <c r="CE516" s="16"/>
      <c r="CF516" s="16"/>
      <c r="CG516" s="16"/>
      <c r="CH516" s="16"/>
      <c r="CI516" s="16"/>
      <c r="CJ516" s="16"/>
      <c r="CK516" s="16"/>
      <c r="CL516" s="16"/>
      <c r="CM516" s="16"/>
      <c r="CN516" s="16"/>
      <c r="CO516" s="16"/>
      <c r="CP516" s="16"/>
      <c r="CQ516" s="16"/>
      <c r="CR516" s="16"/>
      <c r="CS516" s="16"/>
      <c r="CT516" s="16"/>
      <c r="CU516" s="16"/>
      <c r="CV516" s="16"/>
      <c r="CW516" s="16"/>
      <c r="CX516" s="16"/>
      <c r="CY516" s="16"/>
      <c r="CZ516" s="16"/>
      <c r="DA516" s="16"/>
      <c r="DB516" s="16"/>
      <c r="DC516" s="16"/>
      <c r="DD516" s="16"/>
      <c r="DE516" s="16"/>
      <c r="DF516" s="16"/>
      <c r="DG516" s="16"/>
      <c r="DH516" s="16"/>
      <c r="DI516" s="16"/>
      <c r="DJ516" s="16"/>
      <c r="DK516" s="16"/>
      <c r="DL516" s="16"/>
      <c r="DM516" s="16"/>
      <c r="DN516" s="16"/>
      <c r="DO516" s="16"/>
      <c r="DP516" s="16"/>
      <c r="DQ516" s="16"/>
      <c r="DR516" s="16"/>
      <c r="DS516" s="16"/>
      <c r="DT516" s="16"/>
      <c r="DU516" s="16"/>
      <c r="DV516" s="16"/>
      <c r="DW516" s="16"/>
      <c r="DX516" s="16"/>
      <c r="DY516" s="16"/>
      <c r="DZ516" s="16"/>
      <c r="EA516" s="16"/>
      <c r="EB516" s="16"/>
      <c r="EC516" s="16"/>
      <c r="ED516" s="16"/>
      <c r="EE516" s="16"/>
      <c r="EF516" s="16"/>
      <c r="EG516" s="16"/>
      <c r="EH516" s="16"/>
      <c r="EI516" s="16"/>
      <c r="EJ516" s="16"/>
      <c r="EK516" s="16"/>
      <c r="EL516" s="16"/>
      <c r="EM516" s="16"/>
      <c r="EN516" s="16"/>
      <c r="EO516" s="16"/>
      <c r="EP516" s="16"/>
      <c r="EQ516" s="16"/>
      <c r="ER516" s="16"/>
      <c r="ES516" s="16"/>
      <c r="ET516" s="16"/>
      <c r="EU516" s="16"/>
      <c r="EV516" s="16"/>
      <c r="EW516" s="16"/>
      <c r="EX516" s="16"/>
      <c r="EY516" s="16"/>
    </row>
    <row r="517" spans="1:155" ht="24.75" customHeight="1" x14ac:dyDescent="0.25">
      <c r="A517" s="16"/>
      <c r="B517" s="16"/>
      <c r="C517" s="74"/>
      <c r="D517" s="74"/>
      <c r="E517" s="100"/>
      <c r="F517" s="100"/>
      <c r="G517" s="100"/>
      <c r="H517" s="218"/>
      <c r="I517" s="100"/>
      <c r="J517" s="342"/>
      <c r="K517" s="342"/>
      <c r="L517" s="87"/>
      <c r="M517" s="100"/>
      <c r="N517" s="100"/>
      <c r="O517" s="16"/>
      <c r="P517" s="16"/>
      <c r="Q517" s="16"/>
      <c r="R517" s="16"/>
      <c r="S517" s="157"/>
      <c r="T517" s="157"/>
      <c r="U517" s="157"/>
      <c r="V517" s="157"/>
      <c r="W517" s="16"/>
      <c r="X517" s="16"/>
      <c r="Y517" s="16"/>
      <c r="Z517" s="16"/>
      <c r="AA517" s="604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6"/>
      <c r="BP517" s="16"/>
      <c r="BQ517" s="16"/>
      <c r="BR517" s="16"/>
      <c r="BS517" s="16"/>
      <c r="BT517" s="16"/>
      <c r="BU517" s="16"/>
      <c r="BV517" s="16"/>
      <c r="BW517" s="16"/>
      <c r="BX517" s="16"/>
      <c r="BY517" s="16"/>
      <c r="BZ517" s="16"/>
      <c r="CA517" s="16"/>
      <c r="CB517" s="16"/>
      <c r="CC517" s="16"/>
      <c r="CD517" s="16"/>
      <c r="CE517" s="16"/>
      <c r="CF517" s="16"/>
      <c r="CG517" s="16"/>
      <c r="CH517" s="16"/>
      <c r="CI517" s="16"/>
      <c r="CJ517" s="16"/>
      <c r="CK517" s="16"/>
      <c r="CL517" s="16"/>
      <c r="CM517" s="16"/>
      <c r="CN517" s="16"/>
      <c r="CO517" s="16"/>
      <c r="CP517" s="16"/>
      <c r="CQ517" s="16"/>
      <c r="CR517" s="16"/>
      <c r="CS517" s="16"/>
      <c r="CT517" s="16"/>
      <c r="CU517" s="16"/>
      <c r="CV517" s="16"/>
      <c r="CW517" s="16"/>
      <c r="CX517" s="16"/>
      <c r="CY517" s="16"/>
      <c r="CZ517" s="16"/>
      <c r="DA517" s="16"/>
      <c r="DB517" s="16"/>
      <c r="DC517" s="16"/>
      <c r="DD517" s="16"/>
      <c r="DE517" s="16"/>
      <c r="DF517" s="16"/>
      <c r="DG517" s="16"/>
      <c r="DH517" s="16"/>
      <c r="DI517" s="16"/>
      <c r="DJ517" s="16"/>
      <c r="DK517" s="16"/>
      <c r="DL517" s="16"/>
      <c r="DM517" s="16"/>
      <c r="DN517" s="16"/>
      <c r="DO517" s="16"/>
      <c r="DP517" s="16"/>
      <c r="DQ517" s="16"/>
      <c r="DR517" s="16"/>
      <c r="DS517" s="16"/>
      <c r="DT517" s="16"/>
      <c r="DU517" s="16"/>
      <c r="DV517" s="16"/>
      <c r="DW517" s="16"/>
      <c r="DX517" s="16"/>
      <c r="DY517" s="16"/>
      <c r="DZ517" s="16"/>
      <c r="EA517" s="16"/>
      <c r="EB517" s="16"/>
      <c r="EC517" s="16"/>
      <c r="ED517" s="16"/>
      <c r="EE517" s="16"/>
      <c r="EF517" s="16"/>
      <c r="EG517" s="16"/>
      <c r="EH517" s="16"/>
      <c r="EI517" s="16"/>
      <c r="EJ517" s="16"/>
      <c r="EK517" s="16"/>
      <c r="EL517" s="16"/>
      <c r="EM517" s="16"/>
      <c r="EN517" s="16"/>
      <c r="EO517" s="16"/>
      <c r="EP517" s="16"/>
      <c r="EQ517" s="16"/>
      <c r="ER517" s="16"/>
      <c r="ES517" s="16"/>
      <c r="ET517" s="16"/>
      <c r="EU517" s="16"/>
      <c r="EV517" s="16"/>
      <c r="EW517" s="16"/>
      <c r="EX517" s="16"/>
      <c r="EY517" s="16"/>
    </row>
    <row r="518" spans="1:155" ht="24.75" customHeight="1" x14ac:dyDescent="0.25">
      <c r="A518" s="16"/>
      <c r="B518" s="16"/>
      <c r="C518" s="74"/>
      <c r="D518" s="74"/>
      <c r="E518" s="100"/>
      <c r="F518" s="100"/>
      <c r="G518" s="100"/>
      <c r="H518" s="482"/>
      <c r="I518" s="218"/>
      <c r="J518" s="342"/>
      <c r="K518" s="342"/>
      <c r="L518" s="87"/>
      <c r="M518" s="100"/>
      <c r="N518" s="100"/>
      <c r="O518" s="16"/>
      <c r="P518" s="16"/>
      <c r="Q518" s="16"/>
      <c r="R518" s="16"/>
      <c r="S518" s="157"/>
      <c r="T518" s="157"/>
      <c r="U518" s="157"/>
      <c r="V518" s="157"/>
      <c r="W518" s="16"/>
      <c r="X518" s="16"/>
      <c r="Y518" s="16"/>
      <c r="Z518" s="16"/>
      <c r="AA518" s="604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6"/>
      <c r="BP518" s="16"/>
      <c r="BQ518" s="16"/>
      <c r="BR518" s="16"/>
      <c r="BS518" s="16"/>
      <c r="BT518" s="16"/>
      <c r="BU518" s="16"/>
      <c r="BV518" s="16"/>
      <c r="BW518" s="16"/>
      <c r="BX518" s="16"/>
      <c r="BY518" s="16"/>
      <c r="BZ518" s="16"/>
      <c r="CA518" s="16"/>
      <c r="CB518" s="16"/>
      <c r="CC518" s="16"/>
      <c r="CD518" s="16"/>
      <c r="CE518" s="16"/>
      <c r="CF518" s="16"/>
      <c r="CG518" s="16"/>
      <c r="CH518" s="16"/>
      <c r="CI518" s="16"/>
      <c r="CJ518" s="16"/>
      <c r="CK518" s="16"/>
      <c r="CL518" s="16"/>
      <c r="CM518" s="16"/>
      <c r="CN518" s="16"/>
      <c r="CO518" s="16"/>
      <c r="CP518" s="16"/>
      <c r="CQ518" s="16"/>
      <c r="CR518" s="16"/>
      <c r="CS518" s="16"/>
      <c r="CT518" s="16"/>
      <c r="CU518" s="16"/>
      <c r="CV518" s="16"/>
      <c r="CW518" s="16"/>
      <c r="CX518" s="16"/>
      <c r="CY518" s="16"/>
      <c r="CZ518" s="16"/>
      <c r="DA518" s="16"/>
      <c r="DB518" s="16"/>
      <c r="DC518" s="16"/>
      <c r="DD518" s="16"/>
      <c r="DE518" s="16"/>
      <c r="DF518" s="16"/>
      <c r="DG518" s="16"/>
      <c r="DH518" s="16"/>
      <c r="DI518" s="16"/>
      <c r="DJ518" s="16"/>
      <c r="DK518" s="16"/>
      <c r="DL518" s="16"/>
      <c r="DM518" s="16"/>
      <c r="DN518" s="16"/>
      <c r="DO518" s="16"/>
      <c r="DP518" s="16"/>
      <c r="DQ518" s="16"/>
      <c r="DR518" s="16"/>
      <c r="DS518" s="16"/>
      <c r="DT518" s="16"/>
      <c r="DU518" s="16"/>
      <c r="DV518" s="16"/>
      <c r="DW518" s="16"/>
      <c r="DX518" s="16"/>
      <c r="DY518" s="16"/>
      <c r="DZ518" s="16"/>
      <c r="EA518" s="16"/>
      <c r="EB518" s="16"/>
      <c r="EC518" s="16"/>
      <c r="ED518" s="16"/>
      <c r="EE518" s="16"/>
      <c r="EF518" s="16"/>
      <c r="EG518" s="16"/>
      <c r="EH518" s="16"/>
      <c r="EI518" s="16"/>
      <c r="EJ518" s="16"/>
      <c r="EK518" s="16"/>
      <c r="EL518" s="16"/>
      <c r="EM518" s="16"/>
      <c r="EN518" s="16"/>
      <c r="EO518" s="16"/>
      <c r="EP518" s="16"/>
      <c r="EQ518" s="16"/>
      <c r="ER518" s="16"/>
      <c r="ES518" s="16"/>
      <c r="ET518" s="16"/>
      <c r="EU518" s="16"/>
      <c r="EV518" s="16"/>
      <c r="EW518" s="16"/>
      <c r="EX518" s="16"/>
      <c r="EY518" s="16"/>
    </row>
    <row r="519" spans="1:155" ht="24.75" customHeight="1" x14ac:dyDescent="0.25">
      <c r="A519" s="16"/>
      <c r="B519" s="16"/>
      <c r="C519" s="74"/>
      <c r="D519" s="74"/>
      <c r="E519" s="100"/>
      <c r="F519" s="100"/>
      <c r="G519" s="482"/>
      <c r="H519" s="482"/>
      <c r="I519" s="218"/>
      <c r="J519" s="342"/>
      <c r="K519" s="342"/>
      <c r="L519" s="87"/>
      <c r="M519" s="100"/>
      <c r="N519" s="100"/>
      <c r="O519" s="16"/>
      <c r="P519" s="16"/>
      <c r="Q519" s="16"/>
      <c r="R519" s="16"/>
      <c r="S519" s="157"/>
      <c r="T519" s="157"/>
      <c r="U519" s="157"/>
      <c r="V519" s="157"/>
      <c r="W519" s="16"/>
      <c r="X519" s="16"/>
      <c r="Y519" s="16"/>
      <c r="Z519" s="16"/>
      <c r="AA519" s="604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6"/>
      <c r="BP519" s="16"/>
      <c r="BQ519" s="16"/>
      <c r="BR519" s="16"/>
      <c r="BS519" s="16"/>
      <c r="BT519" s="16"/>
      <c r="BU519" s="16"/>
      <c r="BV519" s="16"/>
      <c r="BW519" s="16"/>
      <c r="BX519" s="16"/>
      <c r="BY519" s="16"/>
      <c r="BZ519" s="16"/>
      <c r="CA519" s="16"/>
      <c r="CB519" s="16"/>
      <c r="CC519" s="16"/>
      <c r="CD519" s="16"/>
      <c r="CE519" s="16"/>
      <c r="CF519" s="16"/>
      <c r="CG519" s="16"/>
      <c r="CH519" s="16"/>
      <c r="CI519" s="16"/>
      <c r="CJ519" s="16"/>
      <c r="CK519" s="16"/>
      <c r="CL519" s="16"/>
      <c r="CM519" s="16"/>
      <c r="CN519" s="16"/>
      <c r="CO519" s="16"/>
      <c r="CP519" s="16"/>
      <c r="CQ519" s="16"/>
      <c r="CR519" s="16"/>
      <c r="CS519" s="16"/>
      <c r="CT519" s="16"/>
      <c r="CU519" s="16"/>
      <c r="CV519" s="16"/>
      <c r="CW519" s="16"/>
      <c r="CX519" s="16"/>
      <c r="CY519" s="16"/>
      <c r="CZ519" s="16"/>
      <c r="DA519" s="16"/>
      <c r="DB519" s="16"/>
      <c r="DC519" s="16"/>
      <c r="DD519" s="16"/>
      <c r="DE519" s="16"/>
      <c r="DF519" s="16"/>
      <c r="DG519" s="16"/>
      <c r="DH519" s="16"/>
      <c r="DI519" s="16"/>
      <c r="DJ519" s="16"/>
      <c r="DK519" s="16"/>
      <c r="DL519" s="16"/>
      <c r="DM519" s="16"/>
      <c r="DN519" s="16"/>
      <c r="DO519" s="16"/>
      <c r="DP519" s="16"/>
      <c r="DQ519" s="16"/>
      <c r="DR519" s="16"/>
      <c r="DS519" s="16"/>
      <c r="DT519" s="16"/>
      <c r="DU519" s="16"/>
      <c r="DV519" s="16"/>
      <c r="DW519" s="16"/>
      <c r="DX519" s="16"/>
      <c r="DY519" s="16"/>
      <c r="DZ519" s="16"/>
      <c r="EA519" s="16"/>
      <c r="EB519" s="16"/>
      <c r="EC519" s="16"/>
      <c r="ED519" s="16"/>
      <c r="EE519" s="16"/>
      <c r="EF519" s="16"/>
      <c r="EG519" s="16"/>
      <c r="EH519" s="16"/>
      <c r="EI519" s="16"/>
      <c r="EJ519" s="16"/>
      <c r="EK519" s="16"/>
      <c r="EL519" s="16"/>
      <c r="EM519" s="16"/>
      <c r="EN519" s="16"/>
      <c r="EO519" s="16"/>
      <c r="EP519" s="16"/>
      <c r="EQ519" s="16"/>
      <c r="ER519" s="16"/>
      <c r="ES519" s="16"/>
      <c r="ET519" s="16"/>
      <c r="EU519" s="16"/>
      <c r="EV519" s="16"/>
      <c r="EW519" s="16"/>
      <c r="EX519" s="16"/>
      <c r="EY519" s="16"/>
    </row>
    <row r="520" spans="1:155" ht="24.75" customHeight="1" x14ac:dyDescent="0.25">
      <c r="A520" s="16"/>
      <c r="B520" s="16"/>
      <c r="C520" s="74"/>
      <c r="D520" s="74"/>
      <c r="E520" s="482"/>
      <c r="F520" s="482"/>
      <c r="G520" s="100"/>
      <c r="H520" s="100"/>
      <c r="I520" s="482"/>
      <c r="J520" s="571"/>
      <c r="K520" s="571"/>
      <c r="L520" s="572"/>
      <c r="M520" s="482"/>
      <c r="N520" s="482"/>
      <c r="O520" s="16"/>
      <c r="P520" s="16"/>
      <c r="Q520" s="16"/>
      <c r="R520" s="16"/>
      <c r="S520" s="157"/>
      <c r="T520" s="157"/>
      <c r="U520" s="157"/>
      <c r="V520" s="157"/>
      <c r="W520" s="16"/>
      <c r="X520" s="16"/>
      <c r="Y520" s="16"/>
      <c r="Z520" s="16"/>
      <c r="AA520" s="604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6"/>
      <c r="BP520" s="16"/>
      <c r="BQ520" s="16"/>
      <c r="BR520" s="16"/>
      <c r="BS520" s="16"/>
      <c r="BT520" s="16"/>
      <c r="BU520" s="16"/>
      <c r="BV520" s="16"/>
      <c r="BW520" s="16"/>
      <c r="BX520" s="16"/>
      <c r="BY520" s="16"/>
      <c r="BZ520" s="16"/>
      <c r="CA520" s="16"/>
      <c r="CB520" s="16"/>
      <c r="CC520" s="16"/>
      <c r="CD520" s="16"/>
      <c r="CE520" s="16"/>
      <c r="CF520" s="16"/>
      <c r="CG520" s="16"/>
      <c r="CH520" s="16"/>
      <c r="CI520" s="16"/>
      <c r="CJ520" s="16"/>
      <c r="CK520" s="16"/>
      <c r="CL520" s="16"/>
      <c r="CM520" s="16"/>
      <c r="CN520" s="16"/>
      <c r="CO520" s="16"/>
      <c r="CP520" s="16"/>
      <c r="CQ520" s="16"/>
      <c r="CR520" s="16"/>
      <c r="CS520" s="16"/>
      <c r="CT520" s="16"/>
      <c r="CU520" s="16"/>
      <c r="CV520" s="16"/>
      <c r="CW520" s="16"/>
      <c r="CX520" s="16"/>
      <c r="CY520" s="16"/>
      <c r="CZ520" s="16"/>
      <c r="DA520" s="16"/>
      <c r="DB520" s="16"/>
      <c r="DC520" s="16"/>
      <c r="DD520" s="16"/>
      <c r="DE520" s="16"/>
      <c r="DF520" s="16"/>
      <c r="DG520" s="16"/>
      <c r="DH520" s="16"/>
      <c r="DI520" s="16"/>
      <c r="DJ520" s="16"/>
      <c r="DK520" s="16"/>
      <c r="DL520" s="16"/>
      <c r="DM520" s="16"/>
      <c r="DN520" s="16"/>
      <c r="DO520" s="16"/>
      <c r="DP520" s="16"/>
      <c r="DQ520" s="16"/>
      <c r="DR520" s="16"/>
      <c r="DS520" s="16"/>
      <c r="DT520" s="16"/>
      <c r="DU520" s="16"/>
      <c r="DV520" s="16"/>
      <c r="DW520" s="16"/>
      <c r="DX520" s="16"/>
      <c r="DY520" s="16"/>
      <c r="DZ520" s="16"/>
      <c r="EA520" s="16"/>
      <c r="EB520" s="16"/>
      <c r="EC520" s="16"/>
      <c r="ED520" s="16"/>
      <c r="EE520" s="16"/>
      <c r="EF520" s="16"/>
      <c r="EG520" s="16"/>
      <c r="EH520" s="16"/>
      <c r="EI520" s="16"/>
      <c r="EJ520" s="16"/>
      <c r="EK520" s="16"/>
      <c r="EL520" s="16"/>
      <c r="EM520" s="16"/>
      <c r="EN520" s="16"/>
      <c r="EO520" s="16"/>
      <c r="EP520" s="16"/>
      <c r="EQ520" s="16"/>
      <c r="ER520" s="16"/>
      <c r="ES520" s="16"/>
      <c r="ET520" s="16"/>
      <c r="EU520" s="16"/>
      <c r="EV520" s="16"/>
      <c r="EW520" s="16"/>
      <c r="EX520" s="16"/>
      <c r="EY520" s="16"/>
    </row>
    <row r="521" spans="1:155" ht="24.75" customHeight="1" x14ac:dyDescent="0.25">
      <c r="A521" s="16"/>
      <c r="B521" s="16"/>
      <c r="C521" s="74"/>
      <c r="D521" s="74"/>
      <c r="E521" s="100"/>
      <c r="F521" s="100"/>
      <c r="G521" s="100"/>
      <c r="H521" s="218"/>
      <c r="I521" s="100"/>
      <c r="J521" s="342"/>
      <c r="K521" s="342"/>
      <c r="L521" s="87"/>
      <c r="M521" s="100"/>
      <c r="N521" s="100"/>
      <c r="O521" s="16"/>
      <c r="P521" s="16"/>
      <c r="Q521" s="16"/>
      <c r="R521" s="16"/>
      <c r="S521" s="157"/>
      <c r="T521" s="157"/>
      <c r="U521" s="157"/>
      <c r="V521" s="157"/>
      <c r="W521" s="16"/>
      <c r="X521" s="16"/>
      <c r="Y521" s="16"/>
      <c r="Z521" s="16"/>
      <c r="AA521" s="604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6"/>
      <c r="BP521" s="16"/>
      <c r="BQ521" s="16"/>
      <c r="BR521" s="16"/>
      <c r="BS521" s="16"/>
      <c r="BT521" s="16"/>
      <c r="BU521" s="16"/>
      <c r="BV521" s="16"/>
      <c r="BW521" s="16"/>
      <c r="BX521" s="16"/>
      <c r="BY521" s="16"/>
      <c r="BZ521" s="16"/>
      <c r="CA521" s="16"/>
      <c r="CB521" s="16"/>
      <c r="CC521" s="16"/>
      <c r="CD521" s="16"/>
      <c r="CE521" s="16"/>
      <c r="CF521" s="16"/>
      <c r="CG521" s="16"/>
      <c r="CH521" s="16"/>
      <c r="CI521" s="16"/>
      <c r="CJ521" s="16"/>
      <c r="CK521" s="16"/>
      <c r="CL521" s="16"/>
      <c r="CM521" s="16"/>
      <c r="CN521" s="16"/>
      <c r="CO521" s="16"/>
      <c r="CP521" s="16"/>
      <c r="CQ521" s="16"/>
      <c r="CR521" s="16"/>
      <c r="CS521" s="16"/>
      <c r="CT521" s="16"/>
      <c r="CU521" s="16"/>
      <c r="CV521" s="16"/>
      <c r="CW521" s="16"/>
      <c r="CX521" s="16"/>
      <c r="CY521" s="16"/>
      <c r="CZ521" s="16"/>
      <c r="DA521" s="16"/>
      <c r="DB521" s="16"/>
      <c r="DC521" s="16"/>
      <c r="DD521" s="16"/>
      <c r="DE521" s="16"/>
      <c r="DF521" s="16"/>
      <c r="DG521" s="16"/>
      <c r="DH521" s="16"/>
      <c r="DI521" s="16"/>
      <c r="DJ521" s="16"/>
      <c r="DK521" s="16"/>
      <c r="DL521" s="16"/>
      <c r="DM521" s="16"/>
      <c r="DN521" s="16"/>
      <c r="DO521" s="16"/>
      <c r="DP521" s="16"/>
      <c r="DQ521" s="16"/>
      <c r="DR521" s="16"/>
      <c r="DS521" s="16"/>
      <c r="DT521" s="16"/>
      <c r="DU521" s="16"/>
      <c r="DV521" s="16"/>
      <c r="DW521" s="16"/>
      <c r="DX521" s="16"/>
      <c r="DY521" s="16"/>
      <c r="DZ521" s="16"/>
      <c r="EA521" s="16"/>
      <c r="EB521" s="16"/>
      <c r="EC521" s="16"/>
      <c r="ED521" s="16"/>
      <c r="EE521" s="16"/>
      <c r="EF521" s="16"/>
      <c r="EG521" s="16"/>
      <c r="EH521" s="16"/>
      <c r="EI521" s="16"/>
      <c r="EJ521" s="16"/>
      <c r="EK521" s="16"/>
      <c r="EL521" s="16"/>
      <c r="EM521" s="16"/>
      <c r="EN521" s="16"/>
      <c r="EO521" s="16"/>
      <c r="EP521" s="16"/>
      <c r="EQ521" s="16"/>
      <c r="ER521" s="16"/>
      <c r="ES521" s="16"/>
      <c r="ET521" s="16"/>
      <c r="EU521" s="16"/>
      <c r="EV521" s="16"/>
      <c r="EW521" s="16"/>
      <c r="EX521" s="16"/>
      <c r="EY521" s="16"/>
    </row>
    <row r="522" spans="1:155" ht="24.75" customHeight="1" x14ac:dyDescent="0.25">
      <c r="A522" s="16"/>
      <c r="B522" s="16"/>
      <c r="C522" s="74"/>
      <c r="D522" s="74"/>
      <c r="E522" s="100"/>
      <c r="F522" s="100"/>
      <c r="G522" s="100"/>
      <c r="H522" s="218"/>
      <c r="I522" s="100"/>
      <c r="J522" s="342"/>
      <c r="K522" s="342"/>
      <c r="L522" s="87"/>
      <c r="M522" s="100"/>
      <c r="N522" s="100"/>
      <c r="O522" s="16"/>
      <c r="P522" s="16"/>
      <c r="Q522" s="16"/>
      <c r="R522" s="16"/>
      <c r="S522" s="157"/>
      <c r="T522" s="157"/>
      <c r="U522" s="157"/>
      <c r="V522" s="157"/>
      <c r="W522" s="16"/>
      <c r="X522" s="16"/>
      <c r="Y522" s="16"/>
      <c r="Z522" s="16"/>
      <c r="AA522" s="604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6"/>
      <c r="BP522" s="16"/>
      <c r="BQ522" s="16"/>
      <c r="BR522" s="16"/>
      <c r="BS522" s="16"/>
      <c r="BT522" s="16"/>
      <c r="BU522" s="16"/>
      <c r="BV522" s="16"/>
      <c r="BW522" s="16"/>
      <c r="BX522" s="16"/>
      <c r="BY522" s="16"/>
      <c r="BZ522" s="16"/>
      <c r="CA522" s="16"/>
      <c r="CB522" s="16"/>
      <c r="CC522" s="16"/>
      <c r="CD522" s="16"/>
      <c r="CE522" s="16"/>
      <c r="CF522" s="16"/>
      <c r="CG522" s="16"/>
      <c r="CH522" s="16"/>
      <c r="CI522" s="16"/>
      <c r="CJ522" s="16"/>
      <c r="CK522" s="16"/>
      <c r="CL522" s="16"/>
      <c r="CM522" s="16"/>
      <c r="CN522" s="16"/>
      <c r="CO522" s="16"/>
      <c r="CP522" s="16"/>
      <c r="CQ522" s="16"/>
      <c r="CR522" s="16"/>
      <c r="CS522" s="16"/>
      <c r="CT522" s="16"/>
      <c r="CU522" s="16"/>
      <c r="CV522" s="16"/>
      <c r="CW522" s="16"/>
      <c r="CX522" s="16"/>
      <c r="CY522" s="16"/>
      <c r="CZ522" s="16"/>
      <c r="DA522" s="16"/>
      <c r="DB522" s="16"/>
      <c r="DC522" s="16"/>
      <c r="DD522" s="16"/>
      <c r="DE522" s="16"/>
      <c r="DF522" s="16"/>
      <c r="DG522" s="16"/>
      <c r="DH522" s="16"/>
      <c r="DI522" s="16"/>
      <c r="DJ522" s="16"/>
      <c r="DK522" s="16"/>
      <c r="DL522" s="16"/>
      <c r="DM522" s="16"/>
      <c r="DN522" s="16"/>
      <c r="DO522" s="16"/>
      <c r="DP522" s="16"/>
      <c r="DQ522" s="16"/>
      <c r="DR522" s="16"/>
      <c r="DS522" s="16"/>
      <c r="DT522" s="16"/>
      <c r="DU522" s="16"/>
      <c r="DV522" s="16"/>
      <c r="DW522" s="16"/>
      <c r="DX522" s="16"/>
      <c r="DY522" s="16"/>
      <c r="DZ522" s="16"/>
      <c r="EA522" s="16"/>
      <c r="EB522" s="16"/>
      <c r="EC522" s="16"/>
      <c r="ED522" s="16"/>
      <c r="EE522" s="16"/>
      <c r="EF522" s="16"/>
      <c r="EG522" s="16"/>
      <c r="EH522" s="16"/>
      <c r="EI522" s="16"/>
      <c r="EJ522" s="16"/>
      <c r="EK522" s="16"/>
      <c r="EL522" s="16"/>
      <c r="EM522" s="16"/>
      <c r="EN522" s="16"/>
      <c r="EO522" s="16"/>
      <c r="EP522" s="16"/>
      <c r="EQ522" s="16"/>
      <c r="ER522" s="16"/>
      <c r="ES522" s="16"/>
      <c r="ET522" s="16"/>
      <c r="EU522" s="16"/>
      <c r="EV522" s="16"/>
      <c r="EW522" s="16"/>
      <c r="EX522" s="16"/>
      <c r="EY522" s="16"/>
    </row>
    <row r="523" spans="1:155" ht="24.75" customHeight="1" x14ac:dyDescent="0.25">
      <c r="A523" s="16"/>
      <c r="B523" s="16"/>
      <c r="C523" s="74"/>
      <c r="D523" s="74"/>
      <c r="E523" s="100"/>
      <c r="F523" s="100"/>
      <c r="G523" s="100"/>
      <c r="H523" s="482"/>
      <c r="I523" s="218"/>
      <c r="J523" s="342"/>
      <c r="K523" s="342"/>
      <c r="L523" s="87"/>
      <c r="M523" s="100"/>
      <c r="N523" s="100"/>
      <c r="O523" s="16"/>
      <c r="P523" s="16"/>
      <c r="Q523" s="16"/>
      <c r="R523" s="16"/>
      <c r="S523" s="157"/>
      <c r="T523" s="157"/>
      <c r="U523" s="157"/>
      <c r="V523" s="157"/>
      <c r="W523" s="16"/>
      <c r="X523" s="16"/>
      <c r="Y523" s="16"/>
      <c r="Z523" s="16"/>
      <c r="AA523" s="604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  <c r="BM523" s="16"/>
      <c r="BN523" s="16"/>
      <c r="BO523" s="16"/>
      <c r="BP523" s="16"/>
      <c r="BQ523" s="16"/>
      <c r="BR523" s="16"/>
      <c r="BS523" s="16"/>
      <c r="BT523" s="16"/>
      <c r="BU523" s="16"/>
      <c r="BV523" s="16"/>
      <c r="BW523" s="16"/>
      <c r="BX523" s="16"/>
      <c r="BY523" s="16"/>
      <c r="BZ523" s="16"/>
      <c r="CA523" s="16"/>
      <c r="CB523" s="16"/>
      <c r="CC523" s="16"/>
      <c r="CD523" s="16"/>
      <c r="CE523" s="16"/>
      <c r="CF523" s="16"/>
      <c r="CG523" s="16"/>
      <c r="CH523" s="16"/>
      <c r="CI523" s="16"/>
      <c r="CJ523" s="16"/>
      <c r="CK523" s="16"/>
      <c r="CL523" s="16"/>
      <c r="CM523" s="16"/>
      <c r="CN523" s="16"/>
      <c r="CO523" s="16"/>
      <c r="CP523" s="16"/>
      <c r="CQ523" s="16"/>
      <c r="CR523" s="16"/>
      <c r="CS523" s="16"/>
      <c r="CT523" s="16"/>
      <c r="CU523" s="16"/>
      <c r="CV523" s="16"/>
      <c r="CW523" s="16"/>
      <c r="CX523" s="16"/>
      <c r="CY523" s="16"/>
      <c r="CZ523" s="16"/>
      <c r="DA523" s="16"/>
      <c r="DB523" s="16"/>
      <c r="DC523" s="16"/>
      <c r="DD523" s="16"/>
      <c r="DE523" s="16"/>
      <c r="DF523" s="16"/>
      <c r="DG523" s="16"/>
      <c r="DH523" s="16"/>
      <c r="DI523" s="16"/>
      <c r="DJ523" s="16"/>
      <c r="DK523" s="16"/>
      <c r="DL523" s="16"/>
      <c r="DM523" s="16"/>
      <c r="DN523" s="16"/>
      <c r="DO523" s="16"/>
      <c r="DP523" s="16"/>
      <c r="DQ523" s="16"/>
      <c r="DR523" s="16"/>
      <c r="DS523" s="16"/>
      <c r="DT523" s="16"/>
      <c r="DU523" s="16"/>
      <c r="DV523" s="16"/>
      <c r="DW523" s="16"/>
      <c r="DX523" s="16"/>
      <c r="DY523" s="16"/>
      <c r="DZ523" s="16"/>
      <c r="EA523" s="16"/>
      <c r="EB523" s="16"/>
      <c r="EC523" s="16"/>
      <c r="ED523" s="16"/>
      <c r="EE523" s="16"/>
      <c r="EF523" s="16"/>
      <c r="EG523" s="16"/>
      <c r="EH523" s="16"/>
      <c r="EI523" s="16"/>
      <c r="EJ523" s="16"/>
      <c r="EK523" s="16"/>
      <c r="EL523" s="16"/>
      <c r="EM523" s="16"/>
      <c r="EN523" s="16"/>
      <c r="EO523" s="16"/>
      <c r="EP523" s="16"/>
      <c r="EQ523" s="16"/>
      <c r="ER523" s="16"/>
      <c r="ES523" s="16"/>
      <c r="ET523" s="16"/>
      <c r="EU523" s="16"/>
      <c r="EV523" s="16"/>
      <c r="EW523" s="16"/>
      <c r="EX523" s="16"/>
      <c r="EY523" s="16"/>
    </row>
    <row r="524" spans="1:155" ht="24.75" customHeight="1" x14ac:dyDescent="0.25">
      <c r="A524" s="16"/>
      <c r="B524" s="16"/>
      <c r="C524" s="74"/>
      <c r="D524" s="74"/>
      <c r="E524" s="100"/>
      <c r="F524" s="100"/>
      <c r="G524" s="482"/>
      <c r="H524" s="482"/>
      <c r="I524" s="218"/>
      <c r="J524" s="342"/>
      <c r="K524" s="342"/>
      <c r="L524" s="87"/>
      <c r="M524" s="100"/>
      <c r="N524" s="100"/>
      <c r="O524" s="16"/>
      <c r="P524" s="16"/>
      <c r="Q524" s="16"/>
      <c r="R524" s="16"/>
      <c r="S524" s="157"/>
      <c r="T524" s="157"/>
      <c r="U524" s="157"/>
      <c r="V524" s="157"/>
      <c r="W524" s="16"/>
      <c r="X524" s="16"/>
      <c r="Y524" s="16"/>
      <c r="Z524" s="16"/>
      <c r="AA524" s="604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6"/>
      <c r="BN524" s="16"/>
      <c r="BO524" s="16"/>
      <c r="BP524" s="16"/>
      <c r="BQ524" s="16"/>
      <c r="BR524" s="16"/>
      <c r="BS524" s="16"/>
      <c r="BT524" s="16"/>
      <c r="BU524" s="16"/>
      <c r="BV524" s="16"/>
      <c r="BW524" s="16"/>
      <c r="BX524" s="16"/>
      <c r="BY524" s="16"/>
      <c r="BZ524" s="16"/>
      <c r="CA524" s="16"/>
      <c r="CB524" s="16"/>
      <c r="CC524" s="16"/>
      <c r="CD524" s="16"/>
      <c r="CE524" s="16"/>
      <c r="CF524" s="16"/>
      <c r="CG524" s="16"/>
      <c r="CH524" s="16"/>
      <c r="CI524" s="16"/>
      <c r="CJ524" s="16"/>
      <c r="CK524" s="16"/>
      <c r="CL524" s="16"/>
      <c r="CM524" s="16"/>
      <c r="CN524" s="16"/>
      <c r="CO524" s="16"/>
      <c r="CP524" s="16"/>
      <c r="CQ524" s="16"/>
      <c r="CR524" s="16"/>
      <c r="CS524" s="16"/>
      <c r="CT524" s="16"/>
      <c r="CU524" s="16"/>
      <c r="CV524" s="16"/>
      <c r="CW524" s="16"/>
      <c r="CX524" s="16"/>
      <c r="CY524" s="16"/>
      <c r="CZ524" s="16"/>
      <c r="DA524" s="16"/>
      <c r="DB524" s="16"/>
      <c r="DC524" s="16"/>
      <c r="DD524" s="16"/>
      <c r="DE524" s="16"/>
      <c r="DF524" s="16"/>
      <c r="DG524" s="16"/>
      <c r="DH524" s="16"/>
      <c r="DI524" s="16"/>
      <c r="DJ524" s="16"/>
      <c r="DK524" s="16"/>
      <c r="DL524" s="16"/>
      <c r="DM524" s="16"/>
      <c r="DN524" s="16"/>
      <c r="DO524" s="16"/>
      <c r="DP524" s="16"/>
      <c r="DQ524" s="16"/>
      <c r="DR524" s="16"/>
      <c r="DS524" s="16"/>
      <c r="DT524" s="16"/>
      <c r="DU524" s="16"/>
      <c r="DV524" s="16"/>
      <c r="DW524" s="16"/>
      <c r="DX524" s="16"/>
      <c r="DY524" s="16"/>
      <c r="DZ524" s="16"/>
      <c r="EA524" s="16"/>
      <c r="EB524" s="16"/>
      <c r="EC524" s="16"/>
      <c r="ED524" s="16"/>
      <c r="EE524" s="16"/>
      <c r="EF524" s="16"/>
      <c r="EG524" s="16"/>
      <c r="EH524" s="16"/>
      <c r="EI524" s="16"/>
      <c r="EJ524" s="16"/>
      <c r="EK524" s="16"/>
      <c r="EL524" s="16"/>
      <c r="EM524" s="16"/>
      <c r="EN524" s="16"/>
      <c r="EO524" s="16"/>
      <c r="EP524" s="16"/>
      <c r="EQ524" s="16"/>
      <c r="ER524" s="16"/>
      <c r="ES524" s="16"/>
      <c r="ET524" s="16"/>
      <c r="EU524" s="16"/>
      <c r="EV524" s="16"/>
      <c r="EW524" s="16"/>
      <c r="EX524" s="16"/>
      <c r="EY524" s="16"/>
    </row>
    <row r="525" spans="1:155" ht="24.75" customHeight="1" x14ac:dyDescent="0.25">
      <c r="A525" s="16"/>
      <c r="B525" s="16"/>
      <c r="C525" s="74"/>
      <c r="D525" s="74"/>
      <c r="E525" s="482"/>
      <c r="F525" s="482"/>
      <c r="G525" s="100"/>
      <c r="H525" s="100"/>
      <c r="I525" s="482"/>
      <c r="J525" s="571"/>
      <c r="K525" s="571"/>
      <c r="L525" s="572"/>
      <c r="M525" s="482"/>
      <c r="N525" s="482"/>
      <c r="O525" s="16"/>
      <c r="P525" s="16"/>
      <c r="Q525" s="16"/>
      <c r="R525" s="16"/>
      <c r="S525" s="157"/>
      <c r="T525" s="157"/>
      <c r="U525" s="157"/>
      <c r="V525" s="157"/>
      <c r="W525" s="16"/>
      <c r="X525" s="16"/>
      <c r="Y525" s="16"/>
      <c r="Z525" s="16"/>
      <c r="AA525" s="604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  <c r="BM525" s="16"/>
      <c r="BN525" s="16"/>
      <c r="BO525" s="16"/>
      <c r="BP525" s="16"/>
      <c r="BQ525" s="16"/>
      <c r="BR525" s="16"/>
      <c r="BS525" s="16"/>
      <c r="BT525" s="16"/>
      <c r="BU525" s="16"/>
      <c r="BV525" s="16"/>
      <c r="BW525" s="16"/>
      <c r="BX525" s="16"/>
      <c r="BY525" s="16"/>
      <c r="BZ525" s="16"/>
      <c r="CA525" s="16"/>
      <c r="CB525" s="16"/>
      <c r="CC525" s="16"/>
      <c r="CD525" s="16"/>
      <c r="CE525" s="16"/>
      <c r="CF525" s="16"/>
      <c r="CG525" s="16"/>
      <c r="CH525" s="16"/>
      <c r="CI525" s="16"/>
      <c r="CJ525" s="16"/>
      <c r="CK525" s="16"/>
      <c r="CL525" s="16"/>
      <c r="CM525" s="16"/>
      <c r="CN525" s="16"/>
      <c r="CO525" s="16"/>
      <c r="CP525" s="16"/>
      <c r="CQ525" s="16"/>
      <c r="CR525" s="16"/>
      <c r="CS525" s="16"/>
      <c r="CT525" s="16"/>
      <c r="CU525" s="16"/>
      <c r="CV525" s="16"/>
      <c r="CW525" s="16"/>
      <c r="CX525" s="16"/>
      <c r="CY525" s="16"/>
      <c r="CZ525" s="16"/>
      <c r="DA525" s="16"/>
      <c r="DB525" s="16"/>
      <c r="DC525" s="16"/>
      <c r="DD525" s="16"/>
      <c r="DE525" s="16"/>
      <c r="DF525" s="16"/>
      <c r="DG525" s="16"/>
      <c r="DH525" s="16"/>
      <c r="DI525" s="16"/>
      <c r="DJ525" s="16"/>
      <c r="DK525" s="16"/>
      <c r="DL525" s="16"/>
      <c r="DM525" s="16"/>
      <c r="DN525" s="16"/>
      <c r="DO525" s="16"/>
      <c r="DP525" s="16"/>
      <c r="DQ525" s="16"/>
      <c r="DR525" s="16"/>
      <c r="DS525" s="16"/>
      <c r="DT525" s="16"/>
      <c r="DU525" s="16"/>
      <c r="DV525" s="16"/>
      <c r="DW525" s="16"/>
      <c r="DX525" s="16"/>
      <c r="DY525" s="16"/>
      <c r="DZ525" s="16"/>
      <c r="EA525" s="16"/>
      <c r="EB525" s="16"/>
      <c r="EC525" s="16"/>
      <c r="ED525" s="16"/>
      <c r="EE525" s="16"/>
      <c r="EF525" s="16"/>
      <c r="EG525" s="16"/>
      <c r="EH525" s="16"/>
      <c r="EI525" s="16"/>
      <c r="EJ525" s="16"/>
      <c r="EK525" s="16"/>
      <c r="EL525" s="16"/>
      <c r="EM525" s="16"/>
      <c r="EN525" s="16"/>
      <c r="EO525" s="16"/>
      <c r="EP525" s="16"/>
      <c r="EQ525" s="16"/>
      <c r="ER525" s="16"/>
      <c r="ES525" s="16"/>
      <c r="ET525" s="16"/>
      <c r="EU525" s="16"/>
      <c r="EV525" s="16"/>
      <c r="EW525" s="16"/>
      <c r="EX525" s="16"/>
      <c r="EY525" s="16"/>
    </row>
    <row r="526" spans="1:155" ht="24.75" customHeight="1" x14ac:dyDescent="0.25">
      <c r="A526" s="16"/>
      <c r="B526" s="16"/>
      <c r="C526" s="74"/>
      <c r="D526" s="74"/>
      <c r="E526" s="100"/>
      <c r="F526" s="100"/>
      <c r="G526" s="100"/>
      <c r="H526" s="218"/>
      <c r="I526" s="100"/>
      <c r="J526" s="342"/>
      <c r="K526" s="342"/>
      <c r="L526" s="87"/>
      <c r="M526" s="100"/>
      <c r="N526" s="100"/>
      <c r="O526" s="16"/>
      <c r="P526" s="16"/>
      <c r="Q526" s="16"/>
      <c r="R526" s="16"/>
      <c r="S526" s="157"/>
      <c r="T526" s="157"/>
      <c r="U526" s="157"/>
      <c r="V526" s="157"/>
      <c r="W526" s="16"/>
      <c r="X526" s="16"/>
      <c r="Y526" s="16"/>
      <c r="Z526" s="16"/>
      <c r="AA526" s="604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  <c r="BM526" s="16"/>
      <c r="BN526" s="16"/>
      <c r="BO526" s="16"/>
      <c r="BP526" s="16"/>
      <c r="BQ526" s="16"/>
      <c r="BR526" s="16"/>
      <c r="BS526" s="16"/>
      <c r="BT526" s="16"/>
      <c r="BU526" s="16"/>
      <c r="BV526" s="16"/>
      <c r="BW526" s="16"/>
      <c r="BX526" s="16"/>
      <c r="BY526" s="16"/>
      <c r="BZ526" s="16"/>
      <c r="CA526" s="16"/>
      <c r="CB526" s="16"/>
      <c r="CC526" s="16"/>
      <c r="CD526" s="16"/>
      <c r="CE526" s="16"/>
      <c r="CF526" s="16"/>
      <c r="CG526" s="16"/>
      <c r="CH526" s="16"/>
      <c r="CI526" s="16"/>
      <c r="CJ526" s="16"/>
      <c r="CK526" s="16"/>
      <c r="CL526" s="16"/>
      <c r="CM526" s="16"/>
      <c r="CN526" s="16"/>
      <c r="CO526" s="16"/>
      <c r="CP526" s="16"/>
      <c r="CQ526" s="16"/>
      <c r="CR526" s="16"/>
      <c r="CS526" s="16"/>
      <c r="CT526" s="16"/>
      <c r="CU526" s="16"/>
      <c r="CV526" s="16"/>
      <c r="CW526" s="16"/>
      <c r="CX526" s="16"/>
      <c r="CY526" s="16"/>
      <c r="CZ526" s="16"/>
      <c r="DA526" s="16"/>
      <c r="DB526" s="16"/>
      <c r="DC526" s="16"/>
      <c r="DD526" s="16"/>
      <c r="DE526" s="16"/>
      <c r="DF526" s="16"/>
      <c r="DG526" s="16"/>
      <c r="DH526" s="16"/>
      <c r="DI526" s="16"/>
      <c r="DJ526" s="16"/>
      <c r="DK526" s="16"/>
      <c r="DL526" s="16"/>
      <c r="DM526" s="16"/>
      <c r="DN526" s="16"/>
      <c r="DO526" s="16"/>
      <c r="DP526" s="16"/>
      <c r="DQ526" s="16"/>
      <c r="DR526" s="16"/>
      <c r="DS526" s="16"/>
      <c r="DT526" s="16"/>
      <c r="DU526" s="16"/>
      <c r="DV526" s="16"/>
      <c r="DW526" s="16"/>
      <c r="DX526" s="16"/>
      <c r="DY526" s="16"/>
      <c r="DZ526" s="16"/>
      <c r="EA526" s="16"/>
      <c r="EB526" s="16"/>
      <c r="EC526" s="16"/>
      <c r="ED526" s="16"/>
      <c r="EE526" s="16"/>
      <c r="EF526" s="16"/>
      <c r="EG526" s="16"/>
      <c r="EH526" s="16"/>
      <c r="EI526" s="16"/>
      <c r="EJ526" s="16"/>
      <c r="EK526" s="16"/>
      <c r="EL526" s="16"/>
      <c r="EM526" s="16"/>
      <c r="EN526" s="16"/>
      <c r="EO526" s="16"/>
      <c r="EP526" s="16"/>
      <c r="EQ526" s="16"/>
      <c r="ER526" s="16"/>
      <c r="ES526" s="16"/>
      <c r="ET526" s="16"/>
      <c r="EU526" s="16"/>
      <c r="EV526" s="16"/>
      <c r="EW526" s="16"/>
      <c r="EX526" s="16"/>
      <c r="EY526" s="16"/>
    </row>
    <row r="527" spans="1:155" ht="24.75" customHeight="1" x14ac:dyDescent="0.25">
      <c r="A527" s="16"/>
      <c r="B527" s="16"/>
      <c r="C527" s="74"/>
      <c r="D527" s="74"/>
      <c r="E527" s="100"/>
      <c r="F527" s="100"/>
      <c r="G527" s="100"/>
      <c r="H527" s="100"/>
      <c r="I527" s="100"/>
      <c r="J527" s="342"/>
      <c r="K527" s="342"/>
      <c r="L527" s="87"/>
      <c r="M527" s="100"/>
      <c r="N527" s="100"/>
      <c r="O527" s="16"/>
      <c r="P527" s="16"/>
      <c r="Q527" s="16"/>
      <c r="R527" s="16"/>
      <c r="S527" s="157"/>
      <c r="T527" s="157"/>
      <c r="U527" s="157"/>
      <c r="V527" s="157"/>
      <c r="W527" s="16"/>
      <c r="X527" s="16"/>
      <c r="Y527" s="16"/>
      <c r="Z527" s="16"/>
      <c r="AA527" s="604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6"/>
      <c r="BP527" s="16"/>
      <c r="BQ527" s="16"/>
      <c r="BR527" s="16"/>
      <c r="BS527" s="16"/>
      <c r="BT527" s="16"/>
      <c r="BU527" s="16"/>
      <c r="BV527" s="16"/>
      <c r="BW527" s="16"/>
      <c r="BX527" s="16"/>
      <c r="BY527" s="16"/>
      <c r="BZ527" s="16"/>
      <c r="CA527" s="16"/>
      <c r="CB527" s="16"/>
      <c r="CC527" s="16"/>
      <c r="CD527" s="16"/>
      <c r="CE527" s="16"/>
      <c r="CF527" s="16"/>
      <c r="CG527" s="16"/>
      <c r="CH527" s="16"/>
      <c r="CI527" s="16"/>
      <c r="CJ527" s="16"/>
      <c r="CK527" s="16"/>
      <c r="CL527" s="16"/>
      <c r="CM527" s="16"/>
      <c r="CN527" s="16"/>
      <c r="CO527" s="16"/>
      <c r="CP527" s="16"/>
      <c r="CQ527" s="16"/>
      <c r="CR527" s="16"/>
      <c r="CS527" s="16"/>
      <c r="CT527" s="16"/>
      <c r="CU527" s="16"/>
      <c r="CV527" s="16"/>
      <c r="CW527" s="16"/>
      <c r="CX527" s="16"/>
      <c r="CY527" s="16"/>
      <c r="CZ527" s="16"/>
      <c r="DA527" s="16"/>
      <c r="DB527" s="16"/>
      <c r="DC527" s="16"/>
      <c r="DD527" s="16"/>
      <c r="DE527" s="16"/>
      <c r="DF527" s="16"/>
      <c r="DG527" s="16"/>
      <c r="DH527" s="16"/>
      <c r="DI527" s="16"/>
      <c r="DJ527" s="16"/>
      <c r="DK527" s="16"/>
      <c r="DL527" s="16"/>
      <c r="DM527" s="16"/>
      <c r="DN527" s="16"/>
      <c r="DO527" s="16"/>
      <c r="DP527" s="16"/>
      <c r="DQ527" s="16"/>
      <c r="DR527" s="16"/>
      <c r="DS527" s="16"/>
      <c r="DT527" s="16"/>
      <c r="DU527" s="16"/>
      <c r="DV527" s="16"/>
      <c r="DW527" s="16"/>
      <c r="DX527" s="16"/>
      <c r="DY527" s="16"/>
      <c r="DZ527" s="16"/>
      <c r="EA527" s="16"/>
      <c r="EB527" s="16"/>
      <c r="EC527" s="16"/>
      <c r="ED527" s="16"/>
      <c r="EE527" s="16"/>
      <c r="EF527" s="16"/>
      <c r="EG527" s="16"/>
      <c r="EH527" s="16"/>
      <c r="EI527" s="16"/>
      <c r="EJ527" s="16"/>
      <c r="EK527" s="16"/>
      <c r="EL527" s="16"/>
      <c r="EM527" s="16"/>
      <c r="EN527" s="16"/>
      <c r="EO527" s="16"/>
      <c r="EP527" s="16"/>
      <c r="EQ527" s="16"/>
      <c r="ER527" s="16"/>
      <c r="ES527" s="16"/>
      <c r="ET527" s="16"/>
      <c r="EU527" s="16"/>
      <c r="EV527" s="16"/>
      <c r="EW527" s="16"/>
      <c r="EX527" s="16"/>
      <c r="EY527" s="16"/>
    </row>
    <row r="528" spans="1:155" ht="24.75" customHeight="1" x14ac:dyDescent="0.25">
      <c r="A528" s="16"/>
      <c r="B528" s="16"/>
      <c r="C528" s="74"/>
      <c r="D528" s="74"/>
      <c r="E528" s="100"/>
      <c r="F528" s="100"/>
      <c r="G528" s="100"/>
      <c r="H528" s="16"/>
      <c r="I528" s="218"/>
      <c r="J528" s="342"/>
      <c r="K528" s="342"/>
      <c r="L528" s="87"/>
      <c r="M528" s="100"/>
      <c r="N528" s="100"/>
      <c r="O528" s="16"/>
      <c r="P528" s="16"/>
      <c r="Q528" s="16"/>
      <c r="R528" s="16"/>
      <c r="S528" s="157"/>
      <c r="T528" s="157"/>
      <c r="U528" s="157"/>
      <c r="V528" s="157"/>
      <c r="W528" s="16"/>
      <c r="X528" s="16"/>
      <c r="Y528" s="16"/>
      <c r="Z528" s="16"/>
      <c r="AA528" s="604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  <c r="BM528" s="16"/>
      <c r="BN528" s="16"/>
      <c r="BO528" s="16"/>
      <c r="BP528" s="16"/>
      <c r="BQ528" s="16"/>
      <c r="BR528" s="16"/>
      <c r="BS528" s="16"/>
      <c r="BT528" s="16"/>
      <c r="BU528" s="16"/>
      <c r="BV528" s="16"/>
      <c r="BW528" s="16"/>
      <c r="BX528" s="16"/>
      <c r="BY528" s="16"/>
      <c r="BZ528" s="16"/>
      <c r="CA528" s="16"/>
      <c r="CB528" s="16"/>
      <c r="CC528" s="16"/>
      <c r="CD528" s="16"/>
      <c r="CE528" s="16"/>
      <c r="CF528" s="16"/>
      <c r="CG528" s="16"/>
      <c r="CH528" s="16"/>
      <c r="CI528" s="16"/>
      <c r="CJ528" s="16"/>
      <c r="CK528" s="16"/>
      <c r="CL528" s="16"/>
      <c r="CM528" s="16"/>
      <c r="CN528" s="16"/>
      <c r="CO528" s="16"/>
      <c r="CP528" s="16"/>
      <c r="CQ528" s="16"/>
      <c r="CR528" s="16"/>
      <c r="CS528" s="16"/>
      <c r="CT528" s="16"/>
      <c r="CU528" s="16"/>
      <c r="CV528" s="16"/>
      <c r="CW528" s="16"/>
      <c r="CX528" s="16"/>
      <c r="CY528" s="16"/>
      <c r="CZ528" s="16"/>
      <c r="DA528" s="16"/>
      <c r="DB528" s="16"/>
      <c r="DC528" s="16"/>
      <c r="DD528" s="16"/>
      <c r="DE528" s="16"/>
      <c r="DF528" s="16"/>
      <c r="DG528" s="16"/>
      <c r="DH528" s="16"/>
      <c r="DI528" s="16"/>
      <c r="DJ528" s="16"/>
      <c r="DK528" s="16"/>
      <c r="DL528" s="16"/>
      <c r="DM528" s="16"/>
      <c r="DN528" s="16"/>
      <c r="DO528" s="16"/>
      <c r="DP528" s="16"/>
      <c r="DQ528" s="16"/>
      <c r="DR528" s="16"/>
      <c r="DS528" s="16"/>
      <c r="DT528" s="16"/>
      <c r="DU528" s="16"/>
      <c r="DV528" s="16"/>
      <c r="DW528" s="16"/>
      <c r="DX528" s="16"/>
      <c r="DY528" s="16"/>
      <c r="DZ528" s="16"/>
      <c r="EA528" s="16"/>
      <c r="EB528" s="16"/>
      <c r="EC528" s="16"/>
      <c r="ED528" s="16"/>
      <c r="EE528" s="16"/>
      <c r="EF528" s="16"/>
      <c r="EG528" s="16"/>
      <c r="EH528" s="16"/>
      <c r="EI528" s="16"/>
      <c r="EJ528" s="16"/>
      <c r="EK528" s="16"/>
      <c r="EL528" s="16"/>
      <c r="EM528" s="16"/>
      <c r="EN528" s="16"/>
      <c r="EO528" s="16"/>
      <c r="EP528" s="16"/>
      <c r="EQ528" s="16"/>
      <c r="ER528" s="16"/>
      <c r="ES528" s="16"/>
      <c r="ET528" s="16"/>
      <c r="EU528" s="16"/>
      <c r="EV528" s="16"/>
      <c r="EW528" s="16"/>
      <c r="EX528" s="16"/>
      <c r="EY528" s="16"/>
    </row>
    <row r="529" spans="1:155" ht="24.75" customHeight="1" x14ac:dyDescent="0.25">
      <c r="A529" s="16"/>
      <c r="B529" s="16"/>
      <c r="C529" s="74"/>
      <c r="D529" s="74"/>
      <c r="E529" s="100"/>
      <c r="F529" s="100"/>
      <c r="G529" s="16"/>
      <c r="H529" s="542"/>
      <c r="I529" s="100"/>
      <c r="J529" s="342"/>
      <c r="K529" s="342"/>
      <c r="L529" s="100"/>
      <c r="M529" s="100"/>
      <c r="N529" s="100"/>
      <c r="O529" s="16"/>
      <c r="P529" s="16"/>
      <c r="Q529" s="16"/>
      <c r="R529" s="16"/>
      <c r="S529" s="157"/>
      <c r="T529" s="157"/>
      <c r="U529" s="157"/>
      <c r="V529" s="157"/>
      <c r="W529" s="16"/>
      <c r="X529" s="16"/>
      <c r="Y529" s="16"/>
      <c r="Z529" s="16"/>
      <c r="AA529" s="604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  <c r="BM529" s="16"/>
      <c r="BN529" s="16"/>
      <c r="BO529" s="16"/>
      <c r="BP529" s="16"/>
      <c r="BQ529" s="16"/>
      <c r="BR529" s="16"/>
      <c r="BS529" s="16"/>
      <c r="BT529" s="16"/>
      <c r="BU529" s="16"/>
      <c r="BV529" s="16"/>
      <c r="BW529" s="16"/>
      <c r="BX529" s="16"/>
      <c r="BY529" s="16"/>
      <c r="BZ529" s="16"/>
      <c r="CA529" s="16"/>
      <c r="CB529" s="16"/>
      <c r="CC529" s="16"/>
      <c r="CD529" s="16"/>
      <c r="CE529" s="16"/>
      <c r="CF529" s="16"/>
      <c r="CG529" s="16"/>
      <c r="CH529" s="16"/>
      <c r="CI529" s="16"/>
      <c r="CJ529" s="16"/>
      <c r="CK529" s="16"/>
      <c r="CL529" s="16"/>
      <c r="CM529" s="16"/>
      <c r="CN529" s="16"/>
      <c r="CO529" s="16"/>
      <c r="CP529" s="16"/>
      <c r="CQ529" s="16"/>
      <c r="CR529" s="16"/>
      <c r="CS529" s="16"/>
      <c r="CT529" s="16"/>
      <c r="CU529" s="16"/>
      <c r="CV529" s="16"/>
      <c r="CW529" s="16"/>
      <c r="CX529" s="16"/>
      <c r="CY529" s="16"/>
      <c r="CZ529" s="16"/>
      <c r="DA529" s="16"/>
      <c r="DB529" s="16"/>
      <c r="DC529" s="16"/>
      <c r="DD529" s="16"/>
      <c r="DE529" s="16"/>
      <c r="DF529" s="16"/>
      <c r="DG529" s="16"/>
      <c r="DH529" s="16"/>
      <c r="DI529" s="16"/>
      <c r="DJ529" s="16"/>
      <c r="DK529" s="16"/>
      <c r="DL529" s="16"/>
      <c r="DM529" s="16"/>
      <c r="DN529" s="16"/>
      <c r="DO529" s="16"/>
      <c r="DP529" s="16"/>
      <c r="DQ529" s="16"/>
      <c r="DR529" s="16"/>
      <c r="DS529" s="16"/>
      <c r="DT529" s="16"/>
      <c r="DU529" s="16"/>
      <c r="DV529" s="16"/>
      <c r="DW529" s="16"/>
      <c r="DX529" s="16"/>
      <c r="DY529" s="16"/>
      <c r="DZ529" s="16"/>
      <c r="EA529" s="16"/>
      <c r="EB529" s="16"/>
      <c r="EC529" s="16"/>
      <c r="ED529" s="16"/>
      <c r="EE529" s="16"/>
      <c r="EF529" s="16"/>
      <c r="EG529" s="16"/>
      <c r="EH529" s="16"/>
      <c r="EI529" s="16"/>
      <c r="EJ529" s="16"/>
      <c r="EK529" s="16"/>
      <c r="EL529" s="16"/>
      <c r="EM529" s="16"/>
      <c r="EN529" s="16"/>
      <c r="EO529" s="16"/>
      <c r="EP529" s="16"/>
      <c r="EQ529" s="16"/>
      <c r="ER529" s="16"/>
      <c r="ES529" s="16"/>
      <c r="ET529" s="16"/>
      <c r="EU529" s="16"/>
      <c r="EV529" s="16"/>
      <c r="EW529" s="16"/>
      <c r="EX529" s="16"/>
      <c r="EY529" s="16"/>
    </row>
    <row r="530" spans="1:155" ht="24.75" customHeight="1" x14ac:dyDescent="0.3">
      <c r="A530" s="16"/>
      <c r="B530" s="16"/>
      <c r="C530" s="74"/>
      <c r="D530" s="74"/>
      <c r="E530" s="16"/>
      <c r="F530" s="16"/>
      <c r="G530" s="538"/>
      <c r="H530" s="548"/>
      <c r="I530" s="16"/>
      <c r="J530" s="157"/>
      <c r="K530" s="157"/>
      <c r="L530" s="16"/>
      <c r="M530" s="16"/>
      <c r="N530" s="16"/>
      <c r="O530" s="16"/>
      <c r="P530" s="16"/>
      <c r="Q530" s="16"/>
      <c r="R530" s="16"/>
      <c r="S530" s="157"/>
      <c r="T530" s="157"/>
      <c r="U530" s="157"/>
      <c r="V530" s="157"/>
      <c r="W530" s="16"/>
      <c r="X530" s="16"/>
      <c r="Y530" s="16"/>
      <c r="Z530" s="16"/>
      <c r="AA530" s="604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6"/>
      <c r="BP530" s="16"/>
      <c r="BQ530" s="16"/>
      <c r="BR530" s="16"/>
      <c r="BS530" s="16"/>
      <c r="BT530" s="16"/>
      <c r="BU530" s="16"/>
      <c r="BV530" s="16"/>
      <c r="BW530" s="16"/>
      <c r="BX530" s="16"/>
      <c r="BY530" s="16"/>
      <c r="BZ530" s="16"/>
      <c r="CA530" s="16"/>
      <c r="CB530" s="16"/>
      <c r="CC530" s="16"/>
      <c r="CD530" s="16"/>
      <c r="CE530" s="16"/>
      <c r="CF530" s="16"/>
      <c r="CG530" s="16"/>
      <c r="CH530" s="16"/>
      <c r="CI530" s="16"/>
      <c r="CJ530" s="16"/>
      <c r="CK530" s="16"/>
      <c r="CL530" s="16"/>
      <c r="CM530" s="16"/>
      <c r="CN530" s="16"/>
      <c r="CO530" s="16"/>
      <c r="CP530" s="16"/>
      <c r="CQ530" s="16"/>
      <c r="CR530" s="16"/>
      <c r="CS530" s="16"/>
      <c r="CT530" s="16"/>
      <c r="CU530" s="16"/>
      <c r="CV530" s="16"/>
      <c r="CW530" s="16"/>
      <c r="CX530" s="16"/>
      <c r="CY530" s="16"/>
      <c r="CZ530" s="16"/>
      <c r="DA530" s="16"/>
      <c r="DB530" s="16"/>
      <c r="DC530" s="16"/>
      <c r="DD530" s="16"/>
      <c r="DE530" s="16"/>
      <c r="DF530" s="16"/>
      <c r="DG530" s="16"/>
      <c r="DH530" s="16"/>
      <c r="DI530" s="16"/>
      <c r="DJ530" s="16"/>
      <c r="DK530" s="16"/>
      <c r="DL530" s="16"/>
      <c r="DM530" s="16"/>
      <c r="DN530" s="16"/>
      <c r="DO530" s="16"/>
      <c r="DP530" s="16"/>
      <c r="DQ530" s="16"/>
      <c r="DR530" s="16"/>
      <c r="DS530" s="16"/>
      <c r="DT530" s="16"/>
      <c r="DU530" s="16"/>
      <c r="DV530" s="16"/>
      <c r="DW530" s="16"/>
      <c r="DX530" s="16"/>
      <c r="DY530" s="16"/>
      <c r="DZ530" s="16"/>
      <c r="EA530" s="16"/>
      <c r="EB530" s="16"/>
      <c r="EC530" s="16"/>
      <c r="ED530" s="16"/>
      <c r="EE530" s="16"/>
      <c r="EF530" s="16"/>
      <c r="EG530" s="16"/>
      <c r="EH530" s="16"/>
      <c r="EI530" s="16"/>
      <c r="EJ530" s="16"/>
      <c r="EK530" s="16"/>
      <c r="EL530" s="16"/>
      <c r="EM530" s="16"/>
      <c r="EN530" s="16"/>
      <c r="EO530" s="16"/>
      <c r="EP530" s="16"/>
      <c r="EQ530" s="16"/>
      <c r="ER530" s="16"/>
      <c r="ES530" s="16"/>
      <c r="ET530" s="16"/>
      <c r="EU530" s="16"/>
      <c r="EV530" s="16"/>
      <c r="EW530" s="16"/>
      <c r="EX530" s="16"/>
      <c r="EY530" s="16"/>
    </row>
    <row r="531" spans="1:155" ht="24.75" customHeight="1" x14ac:dyDescent="0.3">
      <c r="A531" s="16"/>
      <c r="B531" s="16"/>
      <c r="C531" s="74"/>
      <c r="D531" s="74"/>
      <c r="E531" s="538"/>
      <c r="F531" s="538"/>
      <c r="G531" s="538"/>
      <c r="H531" s="548"/>
      <c r="I531" s="549"/>
      <c r="J531" s="573"/>
      <c r="K531" s="573"/>
      <c r="L531" s="16"/>
      <c r="M531" s="16"/>
      <c r="N531" s="16"/>
      <c r="O531" s="16"/>
      <c r="P531" s="16"/>
      <c r="Q531" s="16"/>
      <c r="R531" s="16"/>
      <c r="S531" s="157"/>
      <c r="T531" s="157"/>
      <c r="U531" s="157"/>
      <c r="V531" s="157"/>
      <c r="W531" s="16"/>
      <c r="X531" s="16"/>
      <c r="Y531" s="16"/>
      <c r="Z531" s="16"/>
      <c r="AA531" s="604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  <c r="BM531" s="16"/>
      <c r="BN531" s="16"/>
      <c r="BO531" s="16"/>
      <c r="BP531" s="16"/>
      <c r="BQ531" s="16"/>
      <c r="BR531" s="16"/>
      <c r="BS531" s="16"/>
      <c r="BT531" s="16"/>
      <c r="BU531" s="16"/>
      <c r="BV531" s="16"/>
      <c r="BW531" s="16"/>
      <c r="BX531" s="16"/>
      <c r="BY531" s="16"/>
      <c r="BZ531" s="16"/>
      <c r="CA531" s="16"/>
      <c r="CB531" s="16"/>
      <c r="CC531" s="16"/>
      <c r="CD531" s="16"/>
      <c r="CE531" s="16"/>
      <c r="CF531" s="16"/>
      <c r="CG531" s="16"/>
      <c r="CH531" s="16"/>
      <c r="CI531" s="16"/>
      <c r="CJ531" s="16"/>
      <c r="CK531" s="16"/>
      <c r="CL531" s="16"/>
      <c r="CM531" s="16"/>
      <c r="CN531" s="16"/>
      <c r="CO531" s="16"/>
      <c r="CP531" s="16"/>
      <c r="CQ531" s="16"/>
      <c r="CR531" s="16"/>
      <c r="CS531" s="16"/>
      <c r="CT531" s="16"/>
      <c r="CU531" s="16"/>
      <c r="CV531" s="16"/>
      <c r="CW531" s="16"/>
      <c r="CX531" s="16"/>
      <c r="CY531" s="16"/>
      <c r="CZ531" s="16"/>
      <c r="DA531" s="16"/>
      <c r="DB531" s="16"/>
      <c r="DC531" s="16"/>
      <c r="DD531" s="16"/>
      <c r="DE531" s="16"/>
      <c r="DF531" s="16"/>
      <c r="DG531" s="16"/>
      <c r="DH531" s="16"/>
      <c r="DI531" s="16"/>
      <c r="DJ531" s="16"/>
      <c r="DK531" s="16"/>
      <c r="DL531" s="16"/>
      <c r="DM531" s="16"/>
      <c r="DN531" s="16"/>
      <c r="DO531" s="16"/>
      <c r="DP531" s="16"/>
      <c r="DQ531" s="16"/>
      <c r="DR531" s="16"/>
      <c r="DS531" s="16"/>
      <c r="DT531" s="16"/>
      <c r="DU531" s="16"/>
      <c r="DV531" s="16"/>
      <c r="DW531" s="16"/>
      <c r="DX531" s="16"/>
      <c r="DY531" s="16"/>
      <c r="DZ531" s="16"/>
      <c r="EA531" s="16"/>
      <c r="EB531" s="16"/>
      <c r="EC531" s="16"/>
      <c r="ED531" s="16"/>
      <c r="EE531" s="16"/>
      <c r="EF531" s="16"/>
      <c r="EG531" s="16"/>
      <c r="EH531" s="16"/>
      <c r="EI531" s="16"/>
      <c r="EJ531" s="16"/>
      <c r="EK531" s="16"/>
      <c r="EL531" s="16"/>
      <c r="EM531" s="16"/>
      <c r="EN531" s="16"/>
      <c r="EO531" s="16"/>
      <c r="EP531" s="16"/>
      <c r="EQ531" s="16"/>
      <c r="ER531" s="16"/>
      <c r="ES531" s="16"/>
      <c r="ET531" s="16"/>
      <c r="EU531" s="16"/>
      <c r="EV531" s="16"/>
      <c r="EW531" s="16"/>
      <c r="EX531" s="16"/>
      <c r="EY531" s="16"/>
    </row>
    <row r="532" spans="1:155" ht="24.75" customHeight="1" x14ac:dyDescent="0.3">
      <c r="A532" s="16"/>
      <c r="B532" s="16"/>
      <c r="C532" s="74"/>
      <c r="D532" s="74"/>
      <c r="E532" s="538"/>
      <c r="F532" s="538"/>
      <c r="G532" s="538"/>
      <c r="H532" s="538"/>
      <c r="I532" s="548"/>
      <c r="J532" s="573"/>
      <c r="K532" s="573"/>
      <c r="L532" s="16"/>
      <c r="M532" s="16"/>
      <c r="N532" s="16"/>
      <c r="O532" s="16"/>
      <c r="P532" s="16"/>
      <c r="Q532" s="16"/>
      <c r="R532" s="16"/>
      <c r="S532" s="157"/>
      <c r="T532" s="157"/>
      <c r="U532" s="157"/>
      <c r="V532" s="157"/>
      <c r="W532" s="16"/>
      <c r="X532" s="16"/>
      <c r="Y532" s="16"/>
      <c r="Z532" s="16"/>
      <c r="AA532" s="604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6"/>
      <c r="BP532" s="16"/>
      <c r="BQ532" s="16"/>
      <c r="BR532" s="16"/>
      <c r="BS532" s="16"/>
      <c r="BT532" s="16"/>
      <c r="BU532" s="16"/>
      <c r="BV532" s="16"/>
      <c r="BW532" s="16"/>
      <c r="BX532" s="16"/>
      <c r="BY532" s="16"/>
      <c r="BZ532" s="16"/>
      <c r="CA532" s="16"/>
      <c r="CB532" s="16"/>
      <c r="CC532" s="16"/>
      <c r="CD532" s="16"/>
      <c r="CE532" s="16"/>
      <c r="CF532" s="16"/>
      <c r="CG532" s="16"/>
      <c r="CH532" s="16"/>
      <c r="CI532" s="16"/>
      <c r="CJ532" s="16"/>
      <c r="CK532" s="16"/>
      <c r="CL532" s="16"/>
      <c r="CM532" s="16"/>
      <c r="CN532" s="16"/>
      <c r="CO532" s="16"/>
      <c r="CP532" s="16"/>
      <c r="CQ532" s="16"/>
      <c r="CR532" s="16"/>
      <c r="CS532" s="16"/>
      <c r="CT532" s="16"/>
      <c r="CU532" s="16"/>
      <c r="CV532" s="16"/>
      <c r="CW532" s="16"/>
      <c r="CX532" s="16"/>
      <c r="CY532" s="16"/>
      <c r="CZ532" s="16"/>
      <c r="DA532" s="16"/>
      <c r="DB532" s="16"/>
      <c r="DC532" s="16"/>
      <c r="DD532" s="16"/>
      <c r="DE532" s="16"/>
      <c r="DF532" s="16"/>
      <c r="DG532" s="16"/>
      <c r="DH532" s="16"/>
      <c r="DI532" s="16"/>
      <c r="DJ532" s="16"/>
      <c r="DK532" s="16"/>
      <c r="DL532" s="16"/>
      <c r="DM532" s="16"/>
      <c r="DN532" s="16"/>
      <c r="DO532" s="16"/>
      <c r="DP532" s="16"/>
      <c r="DQ532" s="16"/>
      <c r="DR532" s="16"/>
      <c r="DS532" s="16"/>
      <c r="DT532" s="16"/>
      <c r="DU532" s="16"/>
      <c r="DV532" s="16"/>
      <c r="DW532" s="16"/>
      <c r="DX532" s="16"/>
      <c r="DY532" s="16"/>
      <c r="DZ532" s="16"/>
      <c r="EA532" s="16"/>
      <c r="EB532" s="16"/>
      <c r="EC532" s="16"/>
      <c r="ED532" s="16"/>
      <c r="EE532" s="16"/>
      <c r="EF532" s="16"/>
      <c r="EG532" s="16"/>
      <c r="EH532" s="16"/>
      <c r="EI532" s="16"/>
      <c r="EJ532" s="16"/>
      <c r="EK532" s="16"/>
      <c r="EL532" s="16"/>
      <c r="EM532" s="16"/>
      <c r="EN532" s="16"/>
      <c r="EO532" s="16"/>
      <c r="EP532" s="16"/>
      <c r="EQ532" s="16"/>
      <c r="ER532" s="16"/>
      <c r="ES532" s="16"/>
      <c r="ET532" s="16"/>
      <c r="EU532" s="16"/>
      <c r="EV532" s="16"/>
      <c r="EW532" s="16"/>
      <c r="EX532" s="16"/>
      <c r="EY532" s="16"/>
    </row>
    <row r="533" spans="1:155" ht="24.75" customHeight="1" x14ac:dyDescent="0.3">
      <c r="A533" s="16"/>
      <c r="B533" s="16"/>
      <c r="C533" s="74"/>
      <c r="D533" s="74"/>
      <c r="E533" s="538"/>
      <c r="F533" s="538"/>
      <c r="G533" s="538"/>
      <c r="H533" s="542"/>
      <c r="I533" s="548"/>
      <c r="J533" s="573"/>
      <c r="K533" s="573"/>
      <c r="L533" s="16"/>
      <c r="M533" s="16"/>
      <c r="N533" s="16"/>
      <c r="O533" s="16"/>
      <c r="P533" s="16"/>
      <c r="Q533" s="16"/>
      <c r="R533" s="16"/>
      <c r="S533" s="157"/>
      <c r="T533" s="157"/>
      <c r="U533" s="157"/>
      <c r="V533" s="157"/>
      <c r="W533" s="16"/>
      <c r="X533" s="16"/>
      <c r="Y533" s="16"/>
      <c r="Z533" s="16"/>
      <c r="AA533" s="604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6"/>
      <c r="BP533" s="16"/>
      <c r="BQ533" s="16"/>
      <c r="BR533" s="16"/>
      <c r="BS533" s="16"/>
      <c r="BT533" s="16"/>
      <c r="BU533" s="16"/>
      <c r="BV533" s="16"/>
      <c r="BW533" s="16"/>
      <c r="BX533" s="16"/>
      <c r="BY533" s="16"/>
      <c r="BZ533" s="16"/>
      <c r="CA533" s="16"/>
      <c r="CB533" s="16"/>
      <c r="CC533" s="16"/>
      <c r="CD533" s="16"/>
      <c r="CE533" s="16"/>
      <c r="CF533" s="16"/>
      <c r="CG533" s="16"/>
      <c r="CH533" s="16"/>
      <c r="CI533" s="16"/>
      <c r="CJ533" s="16"/>
      <c r="CK533" s="16"/>
      <c r="CL533" s="16"/>
      <c r="CM533" s="16"/>
      <c r="CN533" s="16"/>
      <c r="CO533" s="16"/>
      <c r="CP533" s="16"/>
      <c r="CQ533" s="16"/>
      <c r="CR533" s="16"/>
      <c r="CS533" s="16"/>
      <c r="CT533" s="16"/>
      <c r="CU533" s="16"/>
      <c r="CV533" s="16"/>
      <c r="CW533" s="16"/>
      <c r="CX533" s="16"/>
      <c r="CY533" s="16"/>
      <c r="CZ533" s="16"/>
      <c r="DA533" s="16"/>
      <c r="DB533" s="16"/>
      <c r="DC533" s="16"/>
      <c r="DD533" s="16"/>
      <c r="DE533" s="16"/>
      <c r="DF533" s="16"/>
      <c r="DG533" s="16"/>
      <c r="DH533" s="16"/>
      <c r="DI533" s="16"/>
      <c r="DJ533" s="16"/>
      <c r="DK533" s="16"/>
      <c r="DL533" s="16"/>
      <c r="DM533" s="16"/>
      <c r="DN533" s="16"/>
      <c r="DO533" s="16"/>
      <c r="DP533" s="16"/>
      <c r="DQ533" s="16"/>
      <c r="DR533" s="16"/>
      <c r="DS533" s="16"/>
      <c r="DT533" s="16"/>
      <c r="DU533" s="16"/>
      <c r="DV533" s="16"/>
      <c r="DW533" s="16"/>
      <c r="DX533" s="16"/>
      <c r="DY533" s="16"/>
      <c r="DZ533" s="16"/>
      <c r="EA533" s="16"/>
      <c r="EB533" s="16"/>
      <c r="EC533" s="16"/>
      <c r="ED533" s="16"/>
      <c r="EE533" s="16"/>
      <c r="EF533" s="16"/>
      <c r="EG533" s="16"/>
      <c r="EH533" s="16"/>
      <c r="EI533" s="16"/>
      <c r="EJ533" s="16"/>
      <c r="EK533" s="16"/>
      <c r="EL533" s="16"/>
      <c r="EM533" s="16"/>
      <c r="EN533" s="16"/>
      <c r="EO533" s="16"/>
      <c r="EP533" s="16"/>
      <c r="EQ533" s="16"/>
      <c r="ER533" s="16"/>
      <c r="ES533" s="16"/>
      <c r="ET533" s="16"/>
      <c r="EU533" s="16"/>
      <c r="EV533" s="16"/>
      <c r="EW533" s="16"/>
      <c r="EX533" s="16"/>
      <c r="EY533" s="16"/>
    </row>
    <row r="534" spans="1:155" ht="24.75" customHeight="1" x14ac:dyDescent="0.3">
      <c r="A534" s="16"/>
      <c r="B534" s="16"/>
      <c r="C534" s="74"/>
      <c r="D534" s="74"/>
      <c r="E534" s="538"/>
      <c r="F534" s="538"/>
      <c r="G534" s="538"/>
      <c r="H534" s="538"/>
      <c r="I534" s="538"/>
      <c r="J534" s="573"/>
      <c r="K534" s="573"/>
      <c r="L534" s="16"/>
      <c r="M534" s="16"/>
      <c r="N534" s="16"/>
      <c r="O534" s="16"/>
      <c r="P534" s="16"/>
      <c r="Q534" s="16"/>
      <c r="R534" s="16"/>
      <c r="S534" s="157"/>
      <c r="T534" s="157"/>
      <c r="U534" s="157"/>
      <c r="V534" s="157"/>
      <c r="W534" s="16"/>
      <c r="X534" s="16"/>
      <c r="Y534" s="16"/>
      <c r="Z534" s="16"/>
      <c r="AA534" s="604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6"/>
      <c r="BP534" s="16"/>
      <c r="BQ534" s="16"/>
      <c r="BR534" s="16"/>
      <c r="BS534" s="16"/>
      <c r="BT534" s="16"/>
      <c r="BU534" s="16"/>
      <c r="BV534" s="16"/>
      <c r="BW534" s="16"/>
      <c r="BX534" s="16"/>
      <c r="BY534" s="16"/>
      <c r="BZ534" s="16"/>
      <c r="CA534" s="16"/>
      <c r="CB534" s="16"/>
      <c r="CC534" s="16"/>
      <c r="CD534" s="16"/>
      <c r="CE534" s="16"/>
      <c r="CF534" s="16"/>
      <c r="CG534" s="16"/>
      <c r="CH534" s="16"/>
      <c r="CI534" s="16"/>
      <c r="CJ534" s="16"/>
      <c r="CK534" s="16"/>
      <c r="CL534" s="16"/>
      <c r="CM534" s="16"/>
      <c r="CN534" s="16"/>
      <c r="CO534" s="16"/>
      <c r="CP534" s="16"/>
      <c r="CQ534" s="16"/>
      <c r="CR534" s="16"/>
      <c r="CS534" s="16"/>
      <c r="CT534" s="16"/>
      <c r="CU534" s="16"/>
      <c r="CV534" s="16"/>
      <c r="CW534" s="16"/>
      <c r="CX534" s="16"/>
      <c r="CY534" s="16"/>
      <c r="CZ534" s="16"/>
      <c r="DA534" s="16"/>
      <c r="DB534" s="16"/>
      <c r="DC534" s="16"/>
      <c r="DD534" s="16"/>
      <c r="DE534" s="16"/>
      <c r="DF534" s="16"/>
      <c r="DG534" s="16"/>
      <c r="DH534" s="16"/>
      <c r="DI534" s="16"/>
      <c r="DJ534" s="16"/>
      <c r="DK534" s="16"/>
      <c r="DL534" s="16"/>
      <c r="DM534" s="16"/>
      <c r="DN534" s="16"/>
      <c r="DO534" s="16"/>
      <c r="DP534" s="16"/>
      <c r="DQ534" s="16"/>
      <c r="DR534" s="16"/>
      <c r="DS534" s="16"/>
      <c r="DT534" s="16"/>
      <c r="DU534" s="16"/>
      <c r="DV534" s="16"/>
      <c r="DW534" s="16"/>
      <c r="DX534" s="16"/>
      <c r="DY534" s="16"/>
      <c r="DZ534" s="16"/>
      <c r="EA534" s="16"/>
      <c r="EB534" s="16"/>
      <c r="EC534" s="16"/>
      <c r="ED534" s="16"/>
      <c r="EE534" s="16"/>
      <c r="EF534" s="16"/>
      <c r="EG534" s="16"/>
      <c r="EH534" s="16"/>
      <c r="EI534" s="16"/>
      <c r="EJ534" s="16"/>
      <c r="EK534" s="16"/>
      <c r="EL534" s="16"/>
      <c r="EM534" s="16"/>
      <c r="EN534" s="16"/>
      <c r="EO534" s="16"/>
      <c r="EP534" s="16"/>
      <c r="EQ534" s="16"/>
      <c r="ER534" s="16"/>
      <c r="ES534" s="16"/>
      <c r="ET534" s="16"/>
      <c r="EU534" s="16"/>
      <c r="EV534" s="16"/>
      <c r="EW534" s="16"/>
      <c r="EX534" s="16"/>
      <c r="EY534" s="16"/>
    </row>
    <row r="535" spans="1:155" ht="24.75" customHeight="1" x14ac:dyDescent="0.3">
      <c r="A535" s="16"/>
      <c r="B535" s="16"/>
      <c r="C535" s="74"/>
      <c r="D535" s="74"/>
      <c r="E535" s="538"/>
      <c r="F535" s="538"/>
      <c r="G535" s="538"/>
      <c r="H535" s="16"/>
      <c r="I535" s="542"/>
      <c r="J535" s="573"/>
      <c r="K535" s="573"/>
      <c r="L535" s="16"/>
      <c r="M535" s="16"/>
      <c r="N535" s="16"/>
      <c r="O535" s="16"/>
      <c r="P535" s="16"/>
      <c r="Q535" s="16"/>
      <c r="R535" s="16"/>
      <c r="S535" s="157"/>
      <c r="T535" s="157"/>
      <c r="U535" s="157"/>
      <c r="V535" s="157"/>
      <c r="W535" s="16"/>
      <c r="X535" s="16"/>
      <c r="Y535" s="16"/>
      <c r="Z535" s="16"/>
      <c r="AA535" s="604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6"/>
      <c r="BP535" s="16"/>
      <c r="BQ535" s="16"/>
      <c r="BR535" s="16"/>
      <c r="BS535" s="16"/>
      <c r="BT535" s="16"/>
      <c r="BU535" s="16"/>
      <c r="BV535" s="16"/>
      <c r="BW535" s="16"/>
      <c r="BX535" s="16"/>
      <c r="BY535" s="16"/>
      <c r="BZ535" s="16"/>
      <c r="CA535" s="16"/>
      <c r="CB535" s="16"/>
      <c r="CC535" s="16"/>
      <c r="CD535" s="16"/>
      <c r="CE535" s="16"/>
      <c r="CF535" s="16"/>
      <c r="CG535" s="16"/>
      <c r="CH535" s="16"/>
      <c r="CI535" s="16"/>
      <c r="CJ535" s="16"/>
      <c r="CK535" s="16"/>
      <c r="CL535" s="16"/>
      <c r="CM535" s="16"/>
      <c r="CN535" s="16"/>
      <c r="CO535" s="16"/>
      <c r="CP535" s="16"/>
      <c r="CQ535" s="16"/>
      <c r="CR535" s="16"/>
      <c r="CS535" s="16"/>
      <c r="CT535" s="16"/>
      <c r="CU535" s="16"/>
      <c r="CV535" s="16"/>
      <c r="CW535" s="16"/>
      <c r="CX535" s="16"/>
      <c r="CY535" s="16"/>
      <c r="CZ535" s="16"/>
      <c r="DA535" s="16"/>
      <c r="DB535" s="16"/>
      <c r="DC535" s="16"/>
      <c r="DD535" s="16"/>
      <c r="DE535" s="16"/>
      <c r="DF535" s="16"/>
      <c r="DG535" s="16"/>
      <c r="DH535" s="16"/>
      <c r="DI535" s="16"/>
      <c r="DJ535" s="16"/>
      <c r="DK535" s="16"/>
      <c r="DL535" s="16"/>
      <c r="DM535" s="16"/>
      <c r="DN535" s="16"/>
      <c r="DO535" s="16"/>
      <c r="DP535" s="16"/>
      <c r="DQ535" s="16"/>
      <c r="DR535" s="16"/>
      <c r="DS535" s="16"/>
      <c r="DT535" s="16"/>
      <c r="DU535" s="16"/>
      <c r="DV535" s="16"/>
      <c r="DW535" s="16"/>
      <c r="DX535" s="16"/>
      <c r="DY535" s="16"/>
      <c r="DZ535" s="16"/>
      <c r="EA535" s="16"/>
      <c r="EB535" s="16"/>
      <c r="EC535" s="16"/>
      <c r="ED535" s="16"/>
      <c r="EE535" s="16"/>
      <c r="EF535" s="16"/>
      <c r="EG535" s="16"/>
      <c r="EH535" s="16"/>
      <c r="EI535" s="16"/>
      <c r="EJ535" s="16"/>
      <c r="EK535" s="16"/>
      <c r="EL535" s="16"/>
      <c r="EM535" s="16"/>
      <c r="EN535" s="16"/>
      <c r="EO535" s="16"/>
      <c r="EP535" s="16"/>
      <c r="EQ535" s="16"/>
      <c r="ER535" s="16"/>
      <c r="ES535" s="16"/>
      <c r="ET535" s="16"/>
      <c r="EU535" s="16"/>
      <c r="EV535" s="16"/>
      <c r="EW535" s="16"/>
      <c r="EX535" s="16"/>
      <c r="EY535" s="16"/>
    </row>
    <row r="536" spans="1:155" ht="24.75" customHeight="1" x14ac:dyDescent="0.3">
      <c r="A536" s="16"/>
      <c r="B536" s="16"/>
      <c r="C536" s="74"/>
      <c r="D536" s="74"/>
      <c r="E536" s="538"/>
      <c r="F536" s="538"/>
      <c r="G536" s="16"/>
      <c r="H536" s="16"/>
      <c r="I536" s="542"/>
      <c r="J536" s="573"/>
      <c r="K536" s="573"/>
      <c r="L536" s="16"/>
      <c r="M536" s="16"/>
      <c r="N536" s="16"/>
      <c r="O536" s="16"/>
      <c r="P536" s="16"/>
      <c r="Q536" s="16"/>
      <c r="R536" s="16"/>
      <c r="S536" s="157"/>
      <c r="T536" s="157"/>
      <c r="U536" s="157"/>
      <c r="V536" s="157"/>
      <c r="W536" s="16"/>
      <c r="X536" s="16"/>
      <c r="Y536" s="16"/>
      <c r="Z536" s="16"/>
      <c r="AA536" s="604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  <c r="BW536" s="16"/>
      <c r="BX536" s="16"/>
      <c r="BY536" s="16"/>
      <c r="BZ536" s="16"/>
      <c r="CA536" s="16"/>
      <c r="CB536" s="16"/>
      <c r="CC536" s="16"/>
      <c r="CD536" s="16"/>
      <c r="CE536" s="16"/>
      <c r="CF536" s="16"/>
      <c r="CG536" s="16"/>
      <c r="CH536" s="16"/>
      <c r="CI536" s="16"/>
      <c r="CJ536" s="16"/>
      <c r="CK536" s="16"/>
      <c r="CL536" s="16"/>
      <c r="CM536" s="16"/>
      <c r="CN536" s="16"/>
      <c r="CO536" s="16"/>
      <c r="CP536" s="16"/>
      <c r="CQ536" s="16"/>
      <c r="CR536" s="16"/>
      <c r="CS536" s="16"/>
      <c r="CT536" s="16"/>
      <c r="CU536" s="16"/>
      <c r="CV536" s="16"/>
      <c r="CW536" s="16"/>
      <c r="CX536" s="16"/>
      <c r="CY536" s="16"/>
      <c r="CZ536" s="16"/>
      <c r="DA536" s="16"/>
      <c r="DB536" s="16"/>
      <c r="DC536" s="16"/>
      <c r="DD536" s="16"/>
      <c r="DE536" s="16"/>
      <c r="DF536" s="16"/>
      <c r="DG536" s="16"/>
      <c r="DH536" s="16"/>
      <c r="DI536" s="16"/>
      <c r="DJ536" s="16"/>
      <c r="DK536" s="16"/>
      <c r="DL536" s="16"/>
      <c r="DM536" s="16"/>
      <c r="DN536" s="16"/>
      <c r="DO536" s="16"/>
      <c r="DP536" s="16"/>
      <c r="DQ536" s="16"/>
      <c r="DR536" s="16"/>
      <c r="DS536" s="16"/>
      <c r="DT536" s="16"/>
      <c r="DU536" s="16"/>
      <c r="DV536" s="16"/>
      <c r="DW536" s="16"/>
      <c r="DX536" s="16"/>
      <c r="DY536" s="16"/>
      <c r="DZ536" s="16"/>
      <c r="EA536" s="16"/>
      <c r="EB536" s="16"/>
      <c r="EC536" s="16"/>
      <c r="ED536" s="16"/>
      <c r="EE536" s="16"/>
      <c r="EF536" s="16"/>
      <c r="EG536" s="16"/>
      <c r="EH536" s="16"/>
      <c r="EI536" s="16"/>
      <c r="EJ536" s="16"/>
      <c r="EK536" s="16"/>
      <c r="EL536" s="16"/>
      <c r="EM536" s="16"/>
      <c r="EN536" s="16"/>
      <c r="EO536" s="16"/>
      <c r="EP536" s="16"/>
      <c r="EQ536" s="16"/>
      <c r="ER536" s="16"/>
      <c r="ES536" s="16"/>
      <c r="ET536" s="16"/>
      <c r="EU536" s="16"/>
      <c r="EV536" s="16"/>
      <c r="EW536" s="16"/>
      <c r="EX536" s="16"/>
      <c r="EY536" s="16"/>
    </row>
    <row r="537" spans="1:155" ht="24.75" customHeight="1" x14ac:dyDescent="0.25">
      <c r="A537" s="16"/>
      <c r="B537" s="16"/>
      <c r="C537" s="74"/>
      <c r="D537" s="74"/>
      <c r="E537" s="16"/>
      <c r="F537" s="16"/>
      <c r="G537" s="16"/>
      <c r="H537" s="16"/>
      <c r="I537" s="16"/>
      <c r="J537" s="157"/>
      <c r="K537" s="157"/>
      <c r="L537" s="16"/>
      <c r="M537" s="16"/>
      <c r="N537" s="16"/>
      <c r="O537" s="16"/>
      <c r="P537" s="16"/>
      <c r="Q537" s="16"/>
      <c r="R537" s="16"/>
      <c r="S537" s="157"/>
      <c r="T537" s="157"/>
      <c r="U537" s="157"/>
      <c r="V537" s="157"/>
      <c r="W537" s="16"/>
      <c r="X537" s="16"/>
      <c r="Y537" s="16"/>
      <c r="Z537" s="16"/>
      <c r="AA537" s="604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6"/>
      <c r="BP537" s="16"/>
      <c r="BQ537" s="16"/>
      <c r="BR537" s="16"/>
      <c r="BS537" s="16"/>
      <c r="BT537" s="16"/>
      <c r="BU537" s="16"/>
      <c r="BV537" s="16"/>
      <c r="BW537" s="16"/>
      <c r="BX537" s="16"/>
      <c r="BY537" s="16"/>
      <c r="BZ537" s="16"/>
      <c r="CA537" s="16"/>
      <c r="CB537" s="16"/>
      <c r="CC537" s="16"/>
      <c r="CD537" s="16"/>
      <c r="CE537" s="16"/>
      <c r="CF537" s="16"/>
      <c r="CG537" s="16"/>
      <c r="CH537" s="16"/>
      <c r="CI537" s="16"/>
      <c r="CJ537" s="16"/>
      <c r="CK537" s="16"/>
      <c r="CL537" s="16"/>
      <c r="CM537" s="16"/>
      <c r="CN537" s="16"/>
      <c r="CO537" s="16"/>
      <c r="CP537" s="16"/>
      <c r="CQ537" s="16"/>
      <c r="CR537" s="16"/>
      <c r="CS537" s="16"/>
      <c r="CT537" s="16"/>
      <c r="CU537" s="16"/>
      <c r="CV537" s="16"/>
      <c r="CW537" s="16"/>
      <c r="CX537" s="16"/>
      <c r="CY537" s="16"/>
      <c r="CZ537" s="16"/>
      <c r="DA537" s="16"/>
      <c r="DB537" s="16"/>
      <c r="DC537" s="16"/>
      <c r="DD537" s="16"/>
      <c r="DE537" s="16"/>
      <c r="DF537" s="16"/>
      <c r="DG537" s="16"/>
      <c r="DH537" s="16"/>
      <c r="DI537" s="16"/>
      <c r="DJ537" s="16"/>
      <c r="DK537" s="16"/>
      <c r="DL537" s="16"/>
      <c r="DM537" s="16"/>
      <c r="DN537" s="16"/>
      <c r="DO537" s="16"/>
      <c r="DP537" s="16"/>
      <c r="DQ537" s="16"/>
      <c r="DR537" s="16"/>
      <c r="DS537" s="16"/>
      <c r="DT537" s="16"/>
      <c r="DU537" s="16"/>
      <c r="DV537" s="16"/>
      <c r="DW537" s="16"/>
      <c r="DX537" s="16"/>
      <c r="DY537" s="16"/>
      <c r="DZ537" s="16"/>
      <c r="EA537" s="16"/>
      <c r="EB537" s="16"/>
      <c r="EC537" s="16"/>
      <c r="ED537" s="16"/>
      <c r="EE537" s="16"/>
      <c r="EF537" s="16"/>
      <c r="EG537" s="16"/>
      <c r="EH537" s="16"/>
      <c r="EI537" s="16"/>
      <c r="EJ537" s="16"/>
      <c r="EK537" s="16"/>
      <c r="EL537" s="16"/>
      <c r="EM537" s="16"/>
      <c r="EN537" s="16"/>
      <c r="EO537" s="16"/>
      <c r="EP537" s="16"/>
      <c r="EQ537" s="16"/>
      <c r="ER537" s="16"/>
      <c r="ES537" s="16"/>
      <c r="ET537" s="16"/>
      <c r="EU537" s="16"/>
      <c r="EV537" s="16"/>
      <c r="EW537" s="16"/>
      <c r="EX537" s="16"/>
      <c r="EY537" s="16"/>
    </row>
    <row r="538" spans="1:155" ht="24.75" customHeight="1" x14ac:dyDescent="0.25">
      <c r="A538" s="16"/>
      <c r="B538" s="16"/>
      <c r="C538" s="74"/>
      <c r="D538" s="74"/>
      <c r="E538" s="16"/>
      <c r="F538" s="16"/>
      <c r="G538" s="16"/>
      <c r="H538" s="16"/>
      <c r="I538" s="16"/>
      <c r="J538" s="157"/>
      <c r="K538" s="157"/>
      <c r="L538" s="16"/>
      <c r="M538" s="16"/>
      <c r="N538" s="16"/>
      <c r="O538" s="16"/>
      <c r="P538" s="16"/>
      <c r="Q538" s="16"/>
      <c r="R538" s="16"/>
      <c r="S538" s="157"/>
      <c r="T538" s="157"/>
      <c r="U538" s="157"/>
      <c r="V538" s="157"/>
      <c r="W538" s="16"/>
      <c r="X538" s="16"/>
      <c r="Y538" s="16"/>
      <c r="Z538" s="16"/>
      <c r="AA538" s="604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6"/>
      <c r="BP538" s="16"/>
      <c r="BQ538" s="16"/>
      <c r="BR538" s="16"/>
      <c r="BS538" s="16"/>
      <c r="BT538" s="16"/>
      <c r="BU538" s="16"/>
      <c r="BV538" s="16"/>
      <c r="BW538" s="16"/>
      <c r="BX538" s="16"/>
      <c r="BY538" s="16"/>
      <c r="BZ538" s="16"/>
      <c r="CA538" s="16"/>
      <c r="CB538" s="16"/>
      <c r="CC538" s="16"/>
      <c r="CD538" s="16"/>
      <c r="CE538" s="16"/>
      <c r="CF538" s="16"/>
      <c r="CG538" s="16"/>
      <c r="CH538" s="16"/>
      <c r="CI538" s="16"/>
      <c r="CJ538" s="16"/>
      <c r="CK538" s="16"/>
      <c r="CL538" s="16"/>
      <c r="CM538" s="16"/>
      <c r="CN538" s="16"/>
      <c r="CO538" s="16"/>
      <c r="CP538" s="16"/>
      <c r="CQ538" s="16"/>
      <c r="CR538" s="16"/>
      <c r="CS538" s="16"/>
      <c r="CT538" s="16"/>
      <c r="CU538" s="16"/>
      <c r="CV538" s="16"/>
      <c r="CW538" s="16"/>
      <c r="CX538" s="16"/>
      <c r="CY538" s="16"/>
      <c r="CZ538" s="16"/>
      <c r="DA538" s="16"/>
      <c r="DB538" s="16"/>
      <c r="DC538" s="16"/>
      <c r="DD538" s="16"/>
      <c r="DE538" s="16"/>
      <c r="DF538" s="16"/>
      <c r="DG538" s="16"/>
      <c r="DH538" s="16"/>
      <c r="DI538" s="16"/>
      <c r="DJ538" s="16"/>
      <c r="DK538" s="16"/>
      <c r="DL538" s="16"/>
      <c r="DM538" s="16"/>
      <c r="DN538" s="16"/>
      <c r="DO538" s="16"/>
      <c r="DP538" s="16"/>
      <c r="DQ538" s="16"/>
      <c r="DR538" s="16"/>
      <c r="DS538" s="16"/>
      <c r="DT538" s="16"/>
      <c r="DU538" s="16"/>
      <c r="DV538" s="16"/>
      <c r="DW538" s="16"/>
      <c r="DX538" s="16"/>
      <c r="DY538" s="16"/>
      <c r="DZ538" s="16"/>
      <c r="EA538" s="16"/>
      <c r="EB538" s="16"/>
      <c r="EC538" s="16"/>
      <c r="ED538" s="16"/>
      <c r="EE538" s="16"/>
      <c r="EF538" s="16"/>
      <c r="EG538" s="16"/>
      <c r="EH538" s="16"/>
      <c r="EI538" s="16"/>
      <c r="EJ538" s="16"/>
      <c r="EK538" s="16"/>
      <c r="EL538" s="16"/>
      <c r="EM538" s="16"/>
      <c r="EN538" s="16"/>
      <c r="EO538" s="16"/>
      <c r="EP538" s="16"/>
      <c r="EQ538" s="16"/>
      <c r="ER538" s="16"/>
      <c r="ES538" s="16"/>
      <c r="ET538" s="16"/>
      <c r="EU538" s="16"/>
      <c r="EV538" s="16"/>
      <c r="EW538" s="16"/>
      <c r="EX538" s="16"/>
      <c r="EY538" s="16"/>
    </row>
    <row r="539" spans="1:155" ht="24.75" customHeight="1" x14ac:dyDescent="0.25">
      <c r="A539" s="16"/>
      <c r="B539" s="16"/>
      <c r="C539" s="74"/>
      <c r="D539" s="74"/>
      <c r="E539" s="16"/>
      <c r="F539" s="16"/>
      <c r="G539" s="16"/>
      <c r="H539" s="16"/>
      <c r="I539" s="16"/>
      <c r="J539" s="157"/>
      <c r="K539" s="157"/>
      <c r="L539" s="16"/>
      <c r="M539" s="16"/>
      <c r="N539" s="16"/>
      <c r="O539" s="16"/>
      <c r="P539" s="16"/>
      <c r="Q539" s="16"/>
      <c r="R539" s="16"/>
      <c r="S539" s="157"/>
      <c r="T539" s="157"/>
      <c r="U539" s="157"/>
      <c r="V539" s="157"/>
      <c r="W539" s="16"/>
      <c r="X539" s="16"/>
      <c r="Y539" s="16"/>
      <c r="Z539" s="16"/>
      <c r="AA539" s="604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6"/>
      <c r="BP539" s="16"/>
      <c r="BQ539" s="16"/>
      <c r="BR539" s="16"/>
      <c r="BS539" s="16"/>
      <c r="BT539" s="16"/>
      <c r="BU539" s="16"/>
      <c r="BV539" s="16"/>
      <c r="BW539" s="16"/>
      <c r="BX539" s="16"/>
      <c r="BY539" s="16"/>
      <c r="BZ539" s="16"/>
      <c r="CA539" s="16"/>
      <c r="CB539" s="16"/>
      <c r="CC539" s="16"/>
      <c r="CD539" s="16"/>
      <c r="CE539" s="16"/>
      <c r="CF539" s="16"/>
      <c r="CG539" s="16"/>
      <c r="CH539" s="16"/>
      <c r="CI539" s="16"/>
      <c r="CJ539" s="16"/>
      <c r="CK539" s="16"/>
      <c r="CL539" s="16"/>
      <c r="CM539" s="16"/>
      <c r="CN539" s="16"/>
      <c r="CO539" s="16"/>
      <c r="CP539" s="16"/>
      <c r="CQ539" s="16"/>
      <c r="CR539" s="16"/>
      <c r="CS539" s="16"/>
      <c r="CT539" s="16"/>
      <c r="CU539" s="16"/>
      <c r="CV539" s="16"/>
      <c r="CW539" s="16"/>
      <c r="CX539" s="16"/>
      <c r="CY539" s="16"/>
      <c r="CZ539" s="16"/>
      <c r="DA539" s="16"/>
      <c r="DB539" s="16"/>
      <c r="DC539" s="16"/>
      <c r="DD539" s="16"/>
      <c r="DE539" s="16"/>
      <c r="DF539" s="16"/>
      <c r="DG539" s="16"/>
      <c r="DH539" s="16"/>
      <c r="DI539" s="16"/>
      <c r="DJ539" s="16"/>
      <c r="DK539" s="16"/>
      <c r="DL539" s="16"/>
      <c r="DM539" s="16"/>
      <c r="DN539" s="16"/>
      <c r="DO539" s="16"/>
      <c r="DP539" s="16"/>
      <c r="DQ539" s="16"/>
      <c r="DR539" s="16"/>
      <c r="DS539" s="16"/>
      <c r="DT539" s="16"/>
      <c r="DU539" s="16"/>
      <c r="DV539" s="16"/>
      <c r="DW539" s="16"/>
      <c r="DX539" s="16"/>
      <c r="DY539" s="16"/>
      <c r="DZ539" s="16"/>
      <c r="EA539" s="16"/>
      <c r="EB539" s="16"/>
      <c r="EC539" s="16"/>
      <c r="ED539" s="16"/>
      <c r="EE539" s="16"/>
      <c r="EF539" s="16"/>
      <c r="EG539" s="16"/>
      <c r="EH539" s="16"/>
      <c r="EI539" s="16"/>
      <c r="EJ539" s="16"/>
      <c r="EK539" s="16"/>
      <c r="EL539" s="16"/>
      <c r="EM539" s="16"/>
      <c r="EN539" s="16"/>
      <c r="EO539" s="16"/>
      <c r="EP539" s="16"/>
      <c r="EQ539" s="16"/>
      <c r="ER539" s="16"/>
      <c r="ES539" s="16"/>
      <c r="ET539" s="16"/>
      <c r="EU539" s="16"/>
      <c r="EV539" s="16"/>
      <c r="EW539" s="16"/>
      <c r="EX539" s="16"/>
      <c r="EY539" s="16"/>
    </row>
    <row r="540" spans="1:155" ht="24.75" customHeight="1" x14ac:dyDescent="0.25">
      <c r="A540" s="16"/>
      <c r="B540" s="16"/>
      <c r="C540" s="74"/>
      <c r="D540" s="74"/>
      <c r="E540" s="16"/>
      <c r="F540" s="16"/>
      <c r="G540" s="16"/>
      <c r="H540" s="16"/>
      <c r="I540" s="16"/>
      <c r="J540" s="157"/>
      <c r="K540" s="157"/>
      <c r="L540" s="16"/>
      <c r="M540" s="16"/>
      <c r="N540" s="16"/>
      <c r="O540" s="16"/>
      <c r="P540" s="16"/>
      <c r="Q540" s="16"/>
      <c r="R540" s="16"/>
      <c r="S540" s="157"/>
      <c r="T540" s="157"/>
      <c r="U540" s="157"/>
      <c r="V540" s="157"/>
      <c r="W540" s="16"/>
      <c r="X540" s="16"/>
      <c r="Y540" s="16"/>
      <c r="Z540" s="16"/>
      <c r="AA540" s="604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6"/>
      <c r="BP540" s="16"/>
      <c r="BQ540" s="16"/>
      <c r="BR540" s="16"/>
      <c r="BS540" s="16"/>
      <c r="BT540" s="16"/>
      <c r="BU540" s="16"/>
      <c r="BV540" s="16"/>
      <c r="BW540" s="16"/>
      <c r="BX540" s="16"/>
      <c r="BY540" s="16"/>
      <c r="BZ540" s="16"/>
      <c r="CA540" s="16"/>
      <c r="CB540" s="16"/>
      <c r="CC540" s="16"/>
      <c r="CD540" s="16"/>
      <c r="CE540" s="16"/>
      <c r="CF540" s="16"/>
      <c r="CG540" s="16"/>
      <c r="CH540" s="16"/>
      <c r="CI540" s="16"/>
      <c r="CJ540" s="16"/>
      <c r="CK540" s="16"/>
      <c r="CL540" s="16"/>
      <c r="CM540" s="16"/>
      <c r="CN540" s="16"/>
      <c r="CO540" s="16"/>
      <c r="CP540" s="16"/>
      <c r="CQ540" s="16"/>
      <c r="CR540" s="16"/>
      <c r="CS540" s="16"/>
      <c r="CT540" s="16"/>
      <c r="CU540" s="16"/>
      <c r="CV540" s="16"/>
      <c r="CW540" s="16"/>
      <c r="CX540" s="16"/>
      <c r="CY540" s="16"/>
      <c r="CZ540" s="16"/>
      <c r="DA540" s="16"/>
      <c r="DB540" s="16"/>
      <c r="DC540" s="16"/>
      <c r="DD540" s="16"/>
      <c r="DE540" s="16"/>
      <c r="DF540" s="16"/>
      <c r="DG540" s="16"/>
      <c r="DH540" s="16"/>
      <c r="DI540" s="16"/>
      <c r="DJ540" s="16"/>
      <c r="DK540" s="16"/>
      <c r="DL540" s="16"/>
      <c r="DM540" s="16"/>
      <c r="DN540" s="16"/>
      <c r="DO540" s="16"/>
      <c r="DP540" s="16"/>
      <c r="DQ540" s="16"/>
      <c r="DR540" s="16"/>
      <c r="DS540" s="16"/>
      <c r="DT540" s="16"/>
      <c r="DU540" s="16"/>
      <c r="DV540" s="16"/>
      <c r="DW540" s="16"/>
      <c r="DX540" s="16"/>
      <c r="DY540" s="16"/>
      <c r="DZ540" s="16"/>
      <c r="EA540" s="16"/>
      <c r="EB540" s="16"/>
      <c r="EC540" s="16"/>
      <c r="ED540" s="16"/>
      <c r="EE540" s="16"/>
      <c r="EF540" s="16"/>
      <c r="EG540" s="16"/>
      <c r="EH540" s="16"/>
      <c r="EI540" s="16"/>
      <c r="EJ540" s="16"/>
      <c r="EK540" s="16"/>
      <c r="EL540" s="16"/>
      <c r="EM540" s="16"/>
      <c r="EN540" s="16"/>
      <c r="EO540" s="16"/>
      <c r="EP540" s="16"/>
      <c r="EQ540" s="16"/>
      <c r="ER540" s="16"/>
      <c r="ES540" s="16"/>
      <c r="ET540" s="16"/>
      <c r="EU540" s="16"/>
      <c r="EV540" s="16"/>
      <c r="EW540" s="16"/>
      <c r="EX540" s="16"/>
      <c r="EY540" s="16"/>
    </row>
    <row r="541" spans="1:155" ht="24.75" customHeight="1" x14ac:dyDescent="0.25">
      <c r="A541" s="16"/>
      <c r="B541" s="16"/>
      <c r="C541" s="74"/>
      <c r="D541" s="74"/>
      <c r="E541" s="16"/>
      <c r="F541" s="16"/>
      <c r="G541" s="16"/>
      <c r="H541" s="16"/>
      <c r="I541" s="16"/>
      <c r="J541" s="157"/>
      <c r="K541" s="157"/>
      <c r="L541" s="16"/>
      <c r="M541" s="16"/>
      <c r="N541" s="16"/>
      <c r="O541" s="16"/>
      <c r="P541" s="16"/>
      <c r="Q541" s="16"/>
      <c r="R541" s="16"/>
      <c r="S541" s="157"/>
      <c r="T541" s="157"/>
      <c r="U541" s="157"/>
      <c r="V541" s="157"/>
      <c r="W541" s="16"/>
      <c r="X541" s="16"/>
      <c r="Y541" s="16"/>
      <c r="Z541" s="16"/>
      <c r="AA541" s="604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6"/>
      <c r="BP541" s="16"/>
      <c r="BQ541" s="16"/>
      <c r="BR541" s="16"/>
      <c r="BS541" s="16"/>
      <c r="BT541" s="16"/>
      <c r="BU541" s="16"/>
      <c r="BV541" s="16"/>
      <c r="BW541" s="16"/>
      <c r="BX541" s="16"/>
      <c r="BY541" s="16"/>
      <c r="BZ541" s="16"/>
      <c r="CA541" s="16"/>
      <c r="CB541" s="16"/>
      <c r="CC541" s="16"/>
      <c r="CD541" s="16"/>
      <c r="CE541" s="16"/>
      <c r="CF541" s="16"/>
      <c r="CG541" s="16"/>
      <c r="CH541" s="16"/>
      <c r="CI541" s="16"/>
      <c r="CJ541" s="16"/>
      <c r="CK541" s="16"/>
      <c r="CL541" s="16"/>
      <c r="CM541" s="16"/>
      <c r="CN541" s="16"/>
      <c r="CO541" s="16"/>
      <c r="CP541" s="16"/>
      <c r="CQ541" s="16"/>
      <c r="CR541" s="16"/>
      <c r="CS541" s="16"/>
      <c r="CT541" s="16"/>
      <c r="CU541" s="16"/>
      <c r="CV541" s="16"/>
      <c r="CW541" s="16"/>
      <c r="CX541" s="16"/>
      <c r="CY541" s="16"/>
      <c r="CZ541" s="16"/>
      <c r="DA541" s="16"/>
      <c r="DB541" s="16"/>
      <c r="DC541" s="16"/>
      <c r="DD541" s="16"/>
      <c r="DE541" s="16"/>
      <c r="DF541" s="16"/>
      <c r="DG541" s="16"/>
      <c r="DH541" s="16"/>
      <c r="DI541" s="16"/>
      <c r="DJ541" s="16"/>
      <c r="DK541" s="16"/>
      <c r="DL541" s="16"/>
      <c r="DM541" s="16"/>
      <c r="DN541" s="16"/>
      <c r="DO541" s="16"/>
      <c r="DP541" s="16"/>
      <c r="DQ541" s="16"/>
      <c r="DR541" s="16"/>
      <c r="DS541" s="16"/>
      <c r="DT541" s="16"/>
      <c r="DU541" s="16"/>
      <c r="DV541" s="16"/>
      <c r="DW541" s="16"/>
      <c r="DX541" s="16"/>
      <c r="DY541" s="16"/>
      <c r="DZ541" s="16"/>
      <c r="EA541" s="16"/>
      <c r="EB541" s="16"/>
      <c r="EC541" s="16"/>
      <c r="ED541" s="16"/>
      <c r="EE541" s="16"/>
      <c r="EF541" s="16"/>
      <c r="EG541" s="16"/>
      <c r="EH541" s="16"/>
      <c r="EI541" s="16"/>
      <c r="EJ541" s="16"/>
      <c r="EK541" s="16"/>
      <c r="EL541" s="16"/>
      <c r="EM541" s="16"/>
      <c r="EN541" s="16"/>
      <c r="EO541" s="16"/>
      <c r="EP541" s="16"/>
      <c r="EQ541" s="16"/>
      <c r="ER541" s="16"/>
      <c r="ES541" s="16"/>
      <c r="ET541" s="16"/>
      <c r="EU541" s="16"/>
      <c r="EV541" s="16"/>
      <c r="EW541" s="16"/>
      <c r="EX541" s="16"/>
      <c r="EY541" s="16"/>
    </row>
    <row r="542" spans="1:155" ht="24.75" customHeight="1" x14ac:dyDescent="0.25">
      <c r="A542" s="16"/>
      <c r="B542" s="16"/>
      <c r="C542" s="74"/>
      <c r="D542" s="74"/>
      <c r="E542" s="16"/>
      <c r="F542" s="16"/>
      <c r="G542" s="16"/>
      <c r="H542" s="16"/>
      <c r="I542" s="16"/>
      <c r="J542" s="157"/>
      <c r="K542" s="157"/>
      <c r="L542" s="16"/>
      <c r="M542" s="16"/>
      <c r="N542" s="16"/>
      <c r="O542" s="16"/>
      <c r="P542" s="16"/>
      <c r="Q542" s="16"/>
      <c r="R542" s="16"/>
      <c r="S542" s="157"/>
      <c r="T542" s="157"/>
      <c r="U542" s="157"/>
      <c r="V542" s="157"/>
      <c r="W542" s="16"/>
      <c r="X542" s="16"/>
      <c r="Y542" s="16"/>
      <c r="Z542" s="16"/>
      <c r="AA542" s="604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6"/>
      <c r="BP542" s="16"/>
      <c r="BQ542" s="16"/>
      <c r="BR542" s="16"/>
      <c r="BS542" s="16"/>
      <c r="BT542" s="16"/>
      <c r="BU542" s="16"/>
      <c r="BV542" s="16"/>
      <c r="BW542" s="16"/>
      <c r="BX542" s="16"/>
      <c r="BY542" s="16"/>
      <c r="BZ542" s="16"/>
      <c r="CA542" s="16"/>
      <c r="CB542" s="16"/>
      <c r="CC542" s="16"/>
      <c r="CD542" s="16"/>
      <c r="CE542" s="16"/>
      <c r="CF542" s="16"/>
      <c r="CG542" s="16"/>
      <c r="CH542" s="16"/>
      <c r="CI542" s="16"/>
      <c r="CJ542" s="16"/>
      <c r="CK542" s="16"/>
      <c r="CL542" s="16"/>
      <c r="CM542" s="16"/>
      <c r="CN542" s="16"/>
      <c r="CO542" s="16"/>
      <c r="CP542" s="16"/>
      <c r="CQ542" s="16"/>
      <c r="CR542" s="16"/>
      <c r="CS542" s="16"/>
      <c r="CT542" s="16"/>
      <c r="CU542" s="16"/>
      <c r="CV542" s="16"/>
      <c r="CW542" s="16"/>
      <c r="CX542" s="16"/>
      <c r="CY542" s="16"/>
      <c r="CZ542" s="16"/>
      <c r="DA542" s="16"/>
      <c r="DB542" s="16"/>
      <c r="DC542" s="16"/>
      <c r="DD542" s="16"/>
      <c r="DE542" s="16"/>
      <c r="DF542" s="16"/>
      <c r="DG542" s="16"/>
      <c r="DH542" s="16"/>
      <c r="DI542" s="16"/>
      <c r="DJ542" s="16"/>
      <c r="DK542" s="16"/>
      <c r="DL542" s="16"/>
      <c r="DM542" s="16"/>
      <c r="DN542" s="16"/>
      <c r="DO542" s="16"/>
      <c r="DP542" s="16"/>
      <c r="DQ542" s="16"/>
      <c r="DR542" s="16"/>
      <c r="DS542" s="16"/>
      <c r="DT542" s="16"/>
      <c r="DU542" s="16"/>
      <c r="DV542" s="16"/>
      <c r="DW542" s="16"/>
      <c r="DX542" s="16"/>
      <c r="DY542" s="16"/>
      <c r="DZ542" s="16"/>
      <c r="EA542" s="16"/>
      <c r="EB542" s="16"/>
      <c r="EC542" s="16"/>
      <c r="ED542" s="16"/>
      <c r="EE542" s="16"/>
      <c r="EF542" s="16"/>
      <c r="EG542" s="16"/>
      <c r="EH542" s="16"/>
      <c r="EI542" s="16"/>
      <c r="EJ542" s="16"/>
      <c r="EK542" s="16"/>
      <c r="EL542" s="16"/>
      <c r="EM542" s="16"/>
      <c r="EN542" s="16"/>
      <c r="EO542" s="16"/>
      <c r="EP542" s="16"/>
      <c r="EQ542" s="16"/>
      <c r="ER542" s="16"/>
      <c r="ES542" s="16"/>
      <c r="ET542" s="16"/>
      <c r="EU542" s="16"/>
      <c r="EV542" s="16"/>
      <c r="EW542" s="16"/>
      <c r="EX542" s="16"/>
      <c r="EY542" s="16"/>
    </row>
    <row r="543" spans="1:155" ht="24.75" customHeight="1" x14ac:dyDescent="0.25">
      <c r="A543" s="16"/>
      <c r="B543" s="16"/>
      <c r="C543" s="74"/>
      <c r="D543" s="74"/>
      <c r="E543" s="16"/>
      <c r="F543" s="16"/>
      <c r="G543" s="16"/>
      <c r="H543" s="16"/>
      <c r="I543" s="16"/>
      <c r="J543" s="157"/>
      <c r="K543" s="157"/>
      <c r="L543" s="16"/>
      <c r="M543" s="16"/>
      <c r="N543" s="16"/>
      <c r="O543" s="16"/>
      <c r="P543" s="16"/>
      <c r="Q543" s="16"/>
      <c r="R543" s="16"/>
      <c r="S543" s="157"/>
      <c r="T543" s="157"/>
      <c r="U543" s="157"/>
      <c r="V543" s="157"/>
      <c r="W543" s="16"/>
      <c r="X543" s="16"/>
      <c r="Y543" s="16"/>
      <c r="Z543" s="16"/>
      <c r="AA543" s="604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  <c r="BQ543" s="16"/>
      <c r="BR543" s="16"/>
      <c r="BS543" s="16"/>
      <c r="BT543" s="16"/>
      <c r="BU543" s="16"/>
      <c r="BV543" s="16"/>
      <c r="BW543" s="16"/>
      <c r="BX543" s="16"/>
      <c r="BY543" s="16"/>
      <c r="BZ543" s="16"/>
      <c r="CA543" s="16"/>
      <c r="CB543" s="16"/>
      <c r="CC543" s="16"/>
      <c r="CD543" s="16"/>
      <c r="CE543" s="16"/>
      <c r="CF543" s="16"/>
      <c r="CG543" s="16"/>
      <c r="CH543" s="16"/>
      <c r="CI543" s="16"/>
      <c r="CJ543" s="16"/>
      <c r="CK543" s="16"/>
      <c r="CL543" s="16"/>
      <c r="CM543" s="16"/>
      <c r="CN543" s="16"/>
      <c r="CO543" s="16"/>
      <c r="CP543" s="16"/>
      <c r="CQ543" s="16"/>
      <c r="CR543" s="16"/>
      <c r="CS543" s="16"/>
      <c r="CT543" s="16"/>
      <c r="CU543" s="16"/>
      <c r="CV543" s="16"/>
      <c r="CW543" s="16"/>
      <c r="CX543" s="16"/>
      <c r="CY543" s="16"/>
      <c r="CZ543" s="16"/>
      <c r="DA543" s="16"/>
      <c r="DB543" s="16"/>
      <c r="DC543" s="16"/>
      <c r="DD543" s="16"/>
      <c r="DE543" s="16"/>
      <c r="DF543" s="16"/>
      <c r="DG543" s="16"/>
      <c r="DH543" s="16"/>
      <c r="DI543" s="16"/>
      <c r="DJ543" s="16"/>
      <c r="DK543" s="16"/>
      <c r="DL543" s="16"/>
      <c r="DM543" s="16"/>
      <c r="DN543" s="16"/>
      <c r="DO543" s="16"/>
      <c r="DP543" s="16"/>
      <c r="DQ543" s="16"/>
      <c r="DR543" s="16"/>
      <c r="DS543" s="16"/>
      <c r="DT543" s="16"/>
      <c r="DU543" s="16"/>
      <c r="DV543" s="16"/>
      <c r="DW543" s="16"/>
      <c r="DX543" s="16"/>
      <c r="DY543" s="16"/>
      <c r="DZ543" s="16"/>
      <c r="EA543" s="16"/>
      <c r="EB543" s="16"/>
      <c r="EC543" s="16"/>
      <c r="ED543" s="16"/>
      <c r="EE543" s="16"/>
      <c r="EF543" s="16"/>
      <c r="EG543" s="16"/>
      <c r="EH543" s="16"/>
      <c r="EI543" s="16"/>
      <c r="EJ543" s="16"/>
      <c r="EK543" s="16"/>
      <c r="EL543" s="16"/>
      <c r="EM543" s="16"/>
      <c r="EN543" s="16"/>
      <c r="EO543" s="16"/>
      <c r="EP543" s="16"/>
      <c r="EQ543" s="16"/>
      <c r="ER543" s="16"/>
      <c r="ES543" s="16"/>
      <c r="ET543" s="16"/>
      <c r="EU543" s="16"/>
      <c r="EV543" s="16"/>
      <c r="EW543" s="16"/>
      <c r="EX543" s="16"/>
      <c r="EY543" s="16"/>
    </row>
    <row r="544" spans="1:155" ht="24.75" customHeight="1" x14ac:dyDescent="0.25">
      <c r="A544" s="16"/>
      <c r="B544" s="16"/>
      <c r="C544" s="74"/>
      <c r="D544" s="74"/>
      <c r="E544" s="16"/>
      <c r="F544" s="16"/>
      <c r="G544" s="16"/>
      <c r="H544" s="16"/>
      <c r="I544" s="16"/>
      <c r="J544" s="157"/>
      <c r="K544" s="157"/>
      <c r="L544" s="16"/>
      <c r="M544" s="16"/>
      <c r="N544" s="16"/>
      <c r="O544" s="16"/>
      <c r="P544" s="16"/>
      <c r="Q544" s="16"/>
      <c r="R544" s="16"/>
      <c r="S544" s="157"/>
      <c r="T544" s="157"/>
      <c r="U544" s="157"/>
      <c r="V544" s="157"/>
      <c r="W544" s="16"/>
      <c r="X544" s="16"/>
      <c r="Y544" s="16"/>
      <c r="Z544" s="16"/>
      <c r="AA544" s="604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  <c r="BQ544" s="16"/>
      <c r="BR544" s="16"/>
      <c r="BS544" s="16"/>
      <c r="BT544" s="16"/>
      <c r="BU544" s="16"/>
      <c r="BV544" s="16"/>
      <c r="BW544" s="16"/>
      <c r="BX544" s="16"/>
      <c r="BY544" s="16"/>
      <c r="BZ544" s="16"/>
      <c r="CA544" s="16"/>
      <c r="CB544" s="16"/>
      <c r="CC544" s="16"/>
      <c r="CD544" s="16"/>
      <c r="CE544" s="16"/>
      <c r="CF544" s="16"/>
      <c r="CG544" s="16"/>
      <c r="CH544" s="16"/>
      <c r="CI544" s="16"/>
      <c r="CJ544" s="16"/>
      <c r="CK544" s="16"/>
      <c r="CL544" s="16"/>
      <c r="CM544" s="16"/>
      <c r="CN544" s="16"/>
      <c r="CO544" s="16"/>
      <c r="CP544" s="16"/>
      <c r="CQ544" s="16"/>
      <c r="CR544" s="16"/>
      <c r="CS544" s="16"/>
      <c r="CT544" s="16"/>
      <c r="CU544" s="16"/>
      <c r="CV544" s="16"/>
      <c r="CW544" s="16"/>
      <c r="CX544" s="16"/>
      <c r="CY544" s="16"/>
      <c r="CZ544" s="16"/>
      <c r="DA544" s="16"/>
      <c r="DB544" s="16"/>
      <c r="DC544" s="16"/>
      <c r="DD544" s="16"/>
      <c r="DE544" s="16"/>
      <c r="DF544" s="16"/>
      <c r="DG544" s="16"/>
      <c r="DH544" s="16"/>
      <c r="DI544" s="16"/>
      <c r="DJ544" s="16"/>
      <c r="DK544" s="16"/>
      <c r="DL544" s="16"/>
      <c r="DM544" s="16"/>
      <c r="DN544" s="16"/>
      <c r="DO544" s="16"/>
      <c r="DP544" s="16"/>
      <c r="DQ544" s="16"/>
      <c r="DR544" s="16"/>
      <c r="DS544" s="16"/>
      <c r="DT544" s="16"/>
      <c r="DU544" s="16"/>
      <c r="DV544" s="16"/>
      <c r="DW544" s="16"/>
      <c r="DX544" s="16"/>
      <c r="DY544" s="16"/>
      <c r="DZ544" s="16"/>
      <c r="EA544" s="16"/>
      <c r="EB544" s="16"/>
      <c r="EC544" s="16"/>
      <c r="ED544" s="16"/>
      <c r="EE544" s="16"/>
      <c r="EF544" s="16"/>
      <c r="EG544" s="16"/>
      <c r="EH544" s="16"/>
      <c r="EI544" s="16"/>
      <c r="EJ544" s="16"/>
      <c r="EK544" s="16"/>
      <c r="EL544" s="16"/>
      <c r="EM544" s="16"/>
      <c r="EN544" s="16"/>
      <c r="EO544" s="16"/>
      <c r="EP544" s="16"/>
      <c r="EQ544" s="16"/>
      <c r="ER544" s="16"/>
      <c r="ES544" s="16"/>
      <c r="ET544" s="16"/>
      <c r="EU544" s="16"/>
      <c r="EV544" s="16"/>
      <c r="EW544" s="16"/>
      <c r="EX544" s="16"/>
      <c r="EY544" s="16"/>
    </row>
    <row r="545" spans="1:155" ht="24.75" customHeight="1" x14ac:dyDescent="0.25">
      <c r="A545" s="16"/>
      <c r="B545" s="16"/>
      <c r="C545" s="74"/>
      <c r="D545" s="74"/>
      <c r="E545" s="16"/>
      <c r="F545" s="16"/>
      <c r="G545" s="16"/>
      <c r="H545" s="16"/>
      <c r="I545" s="16"/>
      <c r="J545" s="157"/>
      <c r="K545" s="157"/>
      <c r="L545" s="16"/>
      <c r="M545" s="16"/>
      <c r="N545" s="16"/>
      <c r="O545" s="16"/>
      <c r="P545" s="16"/>
      <c r="Q545" s="16"/>
      <c r="R545" s="16"/>
      <c r="S545" s="157"/>
      <c r="T545" s="157"/>
      <c r="U545" s="157"/>
      <c r="V545" s="157"/>
      <c r="W545" s="16"/>
      <c r="X545" s="16"/>
      <c r="Y545" s="16"/>
      <c r="Z545" s="16"/>
      <c r="AA545" s="604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6"/>
      <c r="BP545" s="16"/>
      <c r="BQ545" s="16"/>
      <c r="BR545" s="16"/>
      <c r="BS545" s="16"/>
      <c r="BT545" s="16"/>
      <c r="BU545" s="16"/>
      <c r="BV545" s="16"/>
      <c r="BW545" s="16"/>
      <c r="BX545" s="16"/>
      <c r="BY545" s="16"/>
      <c r="BZ545" s="16"/>
      <c r="CA545" s="16"/>
      <c r="CB545" s="16"/>
      <c r="CC545" s="16"/>
      <c r="CD545" s="16"/>
      <c r="CE545" s="16"/>
      <c r="CF545" s="16"/>
      <c r="CG545" s="16"/>
      <c r="CH545" s="16"/>
      <c r="CI545" s="16"/>
      <c r="CJ545" s="16"/>
      <c r="CK545" s="16"/>
      <c r="CL545" s="16"/>
      <c r="CM545" s="16"/>
      <c r="CN545" s="16"/>
      <c r="CO545" s="16"/>
      <c r="CP545" s="16"/>
      <c r="CQ545" s="16"/>
      <c r="CR545" s="16"/>
      <c r="CS545" s="16"/>
      <c r="CT545" s="16"/>
      <c r="CU545" s="16"/>
      <c r="CV545" s="16"/>
      <c r="CW545" s="16"/>
      <c r="CX545" s="16"/>
      <c r="CY545" s="16"/>
      <c r="CZ545" s="16"/>
      <c r="DA545" s="16"/>
      <c r="DB545" s="16"/>
      <c r="DC545" s="16"/>
      <c r="DD545" s="16"/>
      <c r="DE545" s="16"/>
      <c r="DF545" s="16"/>
      <c r="DG545" s="16"/>
      <c r="DH545" s="16"/>
      <c r="DI545" s="16"/>
      <c r="DJ545" s="16"/>
      <c r="DK545" s="16"/>
      <c r="DL545" s="16"/>
      <c r="DM545" s="16"/>
      <c r="DN545" s="16"/>
      <c r="DO545" s="16"/>
      <c r="DP545" s="16"/>
      <c r="DQ545" s="16"/>
      <c r="DR545" s="16"/>
      <c r="DS545" s="16"/>
      <c r="DT545" s="16"/>
      <c r="DU545" s="16"/>
      <c r="DV545" s="16"/>
      <c r="DW545" s="16"/>
      <c r="DX545" s="16"/>
      <c r="DY545" s="16"/>
      <c r="DZ545" s="16"/>
      <c r="EA545" s="16"/>
      <c r="EB545" s="16"/>
      <c r="EC545" s="16"/>
      <c r="ED545" s="16"/>
      <c r="EE545" s="16"/>
      <c r="EF545" s="16"/>
      <c r="EG545" s="16"/>
      <c r="EH545" s="16"/>
      <c r="EI545" s="16"/>
      <c r="EJ545" s="16"/>
      <c r="EK545" s="16"/>
      <c r="EL545" s="16"/>
      <c r="EM545" s="16"/>
      <c r="EN545" s="16"/>
      <c r="EO545" s="16"/>
      <c r="EP545" s="16"/>
      <c r="EQ545" s="16"/>
      <c r="ER545" s="16"/>
      <c r="ES545" s="16"/>
      <c r="ET545" s="16"/>
      <c r="EU545" s="16"/>
      <c r="EV545" s="16"/>
      <c r="EW545" s="16"/>
      <c r="EX545" s="16"/>
      <c r="EY545" s="16"/>
    </row>
    <row r="546" spans="1:155" ht="24.75" customHeight="1" x14ac:dyDescent="0.25">
      <c r="A546" s="16"/>
      <c r="B546" s="16"/>
      <c r="C546" s="74"/>
      <c r="D546" s="74"/>
      <c r="E546" s="16"/>
      <c r="F546" s="16"/>
      <c r="G546" s="16"/>
      <c r="H546" s="16"/>
      <c r="I546" s="16"/>
      <c r="J546" s="157"/>
      <c r="K546" s="157"/>
      <c r="L546" s="16"/>
      <c r="M546" s="16"/>
      <c r="N546" s="16"/>
      <c r="O546" s="16"/>
      <c r="P546" s="16"/>
      <c r="Q546" s="16"/>
      <c r="R546" s="16"/>
      <c r="S546" s="157"/>
      <c r="T546" s="157"/>
      <c r="U546" s="157"/>
      <c r="V546" s="157"/>
      <c r="W546" s="16"/>
      <c r="X546" s="16"/>
      <c r="Y546" s="16"/>
      <c r="Z546" s="16"/>
      <c r="AA546" s="604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6"/>
      <c r="BP546" s="16"/>
      <c r="BQ546" s="16"/>
      <c r="BR546" s="16"/>
      <c r="BS546" s="16"/>
      <c r="BT546" s="16"/>
      <c r="BU546" s="16"/>
      <c r="BV546" s="16"/>
      <c r="BW546" s="16"/>
      <c r="BX546" s="16"/>
      <c r="BY546" s="16"/>
      <c r="BZ546" s="16"/>
      <c r="CA546" s="16"/>
      <c r="CB546" s="16"/>
      <c r="CC546" s="16"/>
      <c r="CD546" s="16"/>
      <c r="CE546" s="16"/>
      <c r="CF546" s="16"/>
      <c r="CG546" s="16"/>
      <c r="CH546" s="16"/>
      <c r="CI546" s="16"/>
      <c r="CJ546" s="16"/>
      <c r="CK546" s="16"/>
      <c r="CL546" s="16"/>
      <c r="CM546" s="16"/>
      <c r="CN546" s="16"/>
      <c r="CO546" s="16"/>
      <c r="CP546" s="16"/>
      <c r="CQ546" s="16"/>
      <c r="CR546" s="16"/>
      <c r="CS546" s="16"/>
      <c r="CT546" s="16"/>
      <c r="CU546" s="16"/>
      <c r="CV546" s="16"/>
      <c r="CW546" s="16"/>
      <c r="CX546" s="16"/>
      <c r="CY546" s="16"/>
      <c r="CZ546" s="16"/>
      <c r="DA546" s="16"/>
      <c r="DB546" s="16"/>
      <c r="DC546" s="16"/>
      <c r="DD546" s="16"/>
      <c r="DE546" s="16"/>
      <c r="DF546" s="16"/>
      <c r="DG546" s="16"/>
      <c r="DH546" s="16"/>
      <c r="DI546" s="16"/>
      <c r="DJ546" s="16"/>
      <c r="DK546" s="16"/>
      <c r="DL546" s="16"/>
      <c r="DM546" s="16"/>
      <c r="DN546" s="16"/>
      <c r="DO546" s="16"/>
      <c r="DP546" s="16"/>
      <c r="DQ546" s="16"/>
      <c r="DR546" s="16"/>
      <c r="DS546" s="16"/>
      <c r="DT546" s="16"/>
      <c r="DU546" s="16"/>
      <c r="DV546" s="16"/>
      <c r="DW546" s="16"/>
      <c r="DX546" s="16"/>
      <c r="DY546" s="16"/>
      <c r="DZ546" s="16"/>
      <c r="EA546" s="16"/>
      <c r="EB546" s="16"/>
      <c r="EC546" s="16"/>
      <c r="ED546" s="16"/>
      <c r="EE546" s="16"/>
      <c r="EF546" s="16"/>
      <c r="EG546" s="16"/>
      <c r="EH546" s="16"/>
      <c r="EI546" s="16"/>
      <c r="EJ546" s="16"/>
      <c r="EK546" s="16"/>
      <c r="EL546" s="16"/>
      <c r="EM546" s="16"/>
      <c r="EN546" s="16"/>
      <c r="EO546" s="16"/>
      <c r="EP546" s="16"/>
      <c r="EQ546" s="16"/>
      <c r="ER546" s="16"/>
      <c r="ES546" s="16"/>
      <c r="ET546" s="16"/>
      <c r="EU546" s="16"/>
      <c r="EV546" s="16"/>
      <c r="EW546" s="16"/>
      <c r="EX546" s="16"/>
      <c r="EY546" s="16"/>
    </row>
    <row r="547" spans="1:155" ht="24.75" customHeight="1" x14ac:dyDescent="0.25">
      <c r="A547" s="16"/>
      <c r="B547" s="16"/>
      <c r="C547" s="74"/>
      <c r="D547" s="74"/>
      <c r="E547" s="16"/>
      <c r="F547" s="16"/>
      <c r="G547" s="16"/>
      <c r="H547" s="16"/>
      <c r="I547" s="16"/>
      <c r="J547" s="157"/>
      <c r="K547" s="157"/>
      <c r="L547" s="16"/>
      <c r="M547" s="16"/>
      <c r="N547" s="16"/>
      <c r="O547" s="16"/>
      <c r="P547" s="16"/>
      <c r="Q547" s="16"/>
      <c r="R547" s="16"/>
      <c r="S547" s="157"/>
      <c r="T547" s="157"/>
      <c r="U547" s="157"/>
      <c r="V547" s="157"/>
      <c r="W547" s="16"/>
      <c r="X547" s="16"/>
      <c r="Y547" s="16"/>
      <c r="Z547" s="16"/>
      <c r="AA547" s="604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6"/>
      <c r="BP547" s="16"/>
      <c r="BQ547" s="16"/>
      <c r="BR547" s="16"/>
      <c r="BS547" s="16"/>
      <c r="BT547" s="16"/>
      <c r="BU547" s="16"/>
      <c r="BV547" s="16"/>
      <c r="BW547" s="16"/>
      <c r="BX547" s="16"/>
      <c r="BY547" s="16"/>
      <c r="BZ547" s="16"/>
      <c r="CA547" s="16"/>
      <c r="CB547" s="16"/>
      <c r="CC547" s="16"/>
      <c r="CD547" s="16"/>
      <c r="CE547" s="16"/>
      <c r="CF547" s="16"/>
      <c r="CG547" s="16"/>
      <c r="CH547" s="16"/>
      <c r="CI547" s="16"/>
      <c r="CJ547" s="16"/>
      <c r="CK547" s="16"/>
      <c r="CL547" s="16"/>
      <c r="CM547" s="16"/>
      <c r="CN547" s="16"/>
      <c r="CO547" s="16"/>
      <c r="CP547" s="16"/>
      <c r="CQ547" s="16"/>
      <c r="CR547" s="16"/>
      <c r="CS547" s="16"/>
      <c r="CT547" s="16"/>
      <c r="CU547" s="16"/>
      <c r="CV547" s="16"/>
      <c r="CW547" s="16"/>
      <c r="CX547" s="16"/>
      <c r="CY547" s="16"/>
      <c r="CZ547" s="16"/>
      <c r="DA547" s="16"/>
      <c r="DB547" s="16"/>
      <c r="DC547" s="16"/>
      <c r="DD547" s="16"/>
      <c r="DE547" s="16"/>
      <c r="DF547" s="16"/>
      <c r="DG547" s="16"/>
      <c r="DH547" s="16"/>
      <c r="DI547" s="16"/>
      <c r="DJ547" s="16"/>
      <c r="DK547" s="16"/>
      <c r="DL547" s="16"/>
      <c r="DM547" s="16"/>
      <c r="DN547" s="16"/>
      <c r="DO547" s="16"/>
      <c r="DP547" s="16"/>
      <c r="DQ547" s="16"/>
      <c r="DR547" s="16"/>
      <c r="DS547" s="16"/>
      <c r="DT547" s="16"/>
      <c r="DU547" s="16"/>
      <c r="DV547" s="16"/>
      <c r="DW547" s="16"/>
      <c r="DX547" s="16"/>
      <c r="DY547" s="16"/>
      <c r="DZ547" s="16"/>
      <c r="EA547" s="16"/>
      <c r="EB547" s="16"/>
      <c r="EC547" s="16"/>
      <c r="ED547" s="16"/>
      <c r="EE547" s="16"/>
      <c r="EF547" s="16"/>
      <c r="EG547" s="16"/>
      <c r="EH547" s="16"/>
      <c r="EI547" s="16"/>
      <c r="EJ547" s="16"/>
      <c r="EK547" s="16"/>
      <c r="EL547" s="16"/>
      <c r="EM547" s="16"/>
      <c r="EN547" s="16"/>
      <c r="EO547" s="16"/>
      <c r="EP547" s="16"/>
      <c r="EQ547" s="16"/>
      <c r="ER547" s="16"/>
      <c r="ES547" s="16"/>
      <c r="ET547" s="16"/>
      <c r="EU547" s="16"/>
      <c r="EV547" s="16"/>
      <c r="EW547" s="16"/>
      <c r="EX547" s="16"/>
      <c r="EY547" s="16"/>
    </row>
    <row r="548" spans="1:155" ht="24.75" customHeight="1" x14ac:dyDescent="0.25">
      <c r="A548" s="16"/>
      <c r="B548" s="16"/>
      <c r="C548" s="74"/>
      <c r="D548" s="74"/>
      <c r="E548" s="16"/>
      <c r="F548" s="16"/>
      <c r="G548" s="16"/>
      <c r="H548" s="16"/>
      <c r="I548" s="16"/>
      <c r="J548" s="157"/>
      <c r="K548" s="157"/>
      <c r="L548" s="16"/>
      <c r="M548" s="16"/>
      <c r="N548" s="16"/>
      <c r="O548" s="16"/>
      <c r="P548" s="16"/>
      <c r="Q548" s="16"/>
      <c r="R548" s="16"/>
      <c r="S548" s="157"/>
      <c r="T548" s="157"/>
      <c r="U548" s="157"/>
      <c r="V548" s="157"/>
      <c r="W548" s="16"/>
      <c r="X548" s="16"/>
      <c r="Y548" s="16"/>
      <c r="Z548" s="16"/>
      <c r="AA548" s="604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6"/>
      <c r="BP548" s="16"/>
      <c r="BQ548" s="16"/>
      <c r="BR548" s="16"/>
      <c r="BS548" s="16"/>
      <c r="BT548" s="16"/>
      <c r="BU548" s="16"/>
      <c r="BV548" s="16"/>
      <c r="BW548" s="16"/>
      <c r="BX548" s="16"/>
      <c r="BY548" s="16"/>
      <c r="BZ548" s="16"/>
      <c r="CA548" s="16"/>
      <c r="CB548" s="16"/>
      <c r="CC548" s="16"/>
      <c r="CD548" s="16"/>
      <c r="CE548" s="16"/>
      <c r="CF548" s="16"/>
      <c r="CG548" s="16"/>
      <c r="CH548" s="16"/>
      <c r="CI548" s="16"/>
      <c r="CJ548" s="16"/>
      <c r="CK548" s="16"/>
      <c r="CL548" s="16"/>
      <c r="CM548" s="16"/>
      <c r="CN548" s="16"/>
      <c r="CO548" s="16"/>
      <c r="CP548" s="16"/>
      <c r="CQ548" s="16"/>
      <c r="CR548" s="16"/>
      <c r="CS548" s="16"/>
      <c r="CT548" s="16"/>
      <c r="CU548" s="16"/>
      <c r="CV548" s="16"/>
      <c r="CW548" s="16"/>
      <c r="CX548" s="16"/>
      <c r="CY548" s="16"/>
      <c r="CZ548" s="16"/>
      <c r="DA548" s="16"/>
      <c r="DB548" s="16"/>
      <c r="DC548" s="16"/>
      <c r="DD548" s="16"/>
      <c r="DE548" s="16"/>
      <c r="DF548" s="16"/>
      <c r="DG548" s="16"/>
      <c r="DH548" s="16"/>
      <c r="DI548" s="16"/>
      <c r="DJ548" s="16"/>
      <c r="DK548" s="16"/>
      <c r="DL548" s="16"/>
      <c r="DM548" s="16"/>
      <c r="DN548" s="16"/>
      <c r="DO548" s="16"/>
      <c r="DP548" s="16"/>
      <c r="DQ548" s="16"/>
      <c r="DR548" s="16"/>
      <c r="DS548" s="16"/>
      <c r="DT548" s="16"/>
      <c r="DU548" s="16"/>
      <c r="DV548" s="16"/>
      <c r="DW548" s="16"/>
      <c r="DX548" s="16"/>
      <c r="DY548" s="16"/>
      <c r="DZ548" s="16"/>
      <c r="EA548" s="16"/>
      <c r="EB548" s="16"/>
      <c r="EC548" s="16"/>
      <c r="ED548" s="16"/>
      <c r="EE548" s="16"/>
      <c r="EF548" s="16"/>
      <c r="EG548" s="16"/>
      <c r="EH548" s="16"/>
      <c r="EI548" s="16"/>
      <c r="EJ548" s="16"/>
      <c r="EK548" s="16"/>
      <c r="EL548" s="16"/>
      <c r="EM548" s="16"/>
      <c r="EN548" s="16"/>
      <c r="EO548" s="16"/>
      <c r="EP548" s="16"/>
      <c r="EQ548" s="16"/>
      <c r="ER548" s="16"/>
      <c r="ES548" s="16"/>
      <c r="ET548" s="16"/>
      <c r="EU548" s="16"/>
      <c r="EV548" s="16"/>
      <c r="EW548" s="16"/>
      <c r="EX548" s="16"/>
      <c r="EY548" s="16"/>
    </row>
    <row r="549" spans="1:155" ht="24.75" customHeight="1" x14ac:dyDescent="0.25">
      <c r="A549" s="16"/>
      <c r="B549" s="16"/>
      <c r="C549" s="74"/>
      <c r="D549" s="74"/>
      <c r="E549" s="16"/>
      <c r="F549" s="16"/>
      <c r="G549" s="16"/>
      <c r="H549" s="16"/>
      <c r="I549" s="16"/>
      <c r="J549" s="157"/>
      <c r="K549" s="157"/>
      <c r="L549" s="16"/>
      <c r="M549" s="16"/>
      <c r="N549" s="16"/>
      <c r="O549" s="16"/>
      <c r="P549" s="16"/>
      <c r="Q549" s="16"/>
      <c r="R549" s="16"/>
      <c r="S549" s="157"/>
      <c r="T549" s="157"/>
      <c r="U549" s="157"/>
      <c r="V549" s="157"/>
      <c r="W549" s="16"/>
      <c r="X549" s="16"/>
      <c r="Y549" s="16"/>
      <c r="Z549" s="16"/>
      <c r="AA549" s="604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6"/>
      <c r="BP549" s="16"/>
      <c r="BQ549" s="16"/>
      <c r="BR549" s="16"/>
      <c r="BS549" s="16"/>
      <c r="BT549" s="16"/>
      <c r="BU549" s="16"/>
      <c r="BV549" s="16"/>
      <c r="BW549" s="16"/>
      <c r="BX549" s="16"/>
      <c r="BY549" s="16"/>
      <c r="BZ549" s="16"/>
      <c r="CA549" s="16"/>
      <c r="CB549" s="16"/>
      <c r="CC549" s="16"/>
      <c r="CD549" s="16"/>
      <c r="CE549" s="16"/>
      <c r="CF549" s="16"/>
      <c r="CG549" s="16"/>
      <c r="CH549" s="16"/>
      <c r="CI549" s="16"/>
      <c r="CJ549" s="16"/>
      <c r="CK549" s="16"/>
      <c r="CL549" s="16"/>
      <c r="CM549" s="16"/>
      <c r="CN549" s="16"/>
      <c r="CO549" s="16"/>
      <c r="CP549" s="16"/>
      <c r="CQ549" s="16"/>
      <c r="CR549" s="16"/>
      <c r="CS549" s="16"/>
      <c r="CT549" s="16"/>
      <c r="CU549" s="16"/>
      <c r="CV549" s="16"/>
      <c r="CW549" s="16"/>
      <c r="CX549" s="16"/>
      <c r="CY549" s="16"/>
      <c r="CZ549" s="16"/>
      <c r="DA549" s="16"/>
      <c r="DB549" s="16"/>
      <c r="DC549" s="16"/>
      <c r="DD549" s="16"/>
      <c r="DE549" s="16"/>
      <c r="DF549" s="16"/>
      <c r="DG549" s="16"/>
      <c r="DH549" s="16"/>
      <c r="DI549" s="16"/>
      <c r="DJ549" s="16"/>
      <c r="DK549" s="16"/>
      <c r="DL549" s="16"/>
      <c r="DM549" s="16"/>
      <c r="DN549" s="16"/>
      <c r="DO549" s="16"/>
      <c r="DP549" s="16"/>
      <c r="DQ549" s="16"/>
      <c r="DR549" s="16"/>
      <c r="DS549" s="16"/>
      <c r="DT549" s="16"/>
      <c r="DU549" s="16"/>
      <c r="DV549" s="16"/>
      <c r="DW549" s="16"/>
      <c r="DX549" s="16"/>
      <c r="DY549" s="16"/>
      <c r="DZ549" s="16"/>
      <c r="EA549" s="16"/>
      <c r="EB549" s="16"/>
      <c r="EC549" s="16"/>
      <c r="ED549" s="16"/>
      <c r="EE549" s="16"/>
      <c r="EF549" s="16"/>
      <c r="EG549" s="16"/>
      <c r="EH549" s="16"/>
      <c r="EI549" s="16"/>
      <c r="EJ549" s="16"/>
      <c r="EK549" s="16"/>
      <c r="EL549" s="16"/>
      <c r="EM549" s="16"/>
      <c r="EN549" s="16"/>
      <c r="EO549" s="16"/>
      <c r="EP549" s="16"/>
      <c r="EQ549" s="16"/>
      <c r="ER549" s="16"/>
      <c r="ES549" s="16"/>
      <c r="ET549" s="16"/>
      <c r="EU549" s="16"/>
      <c r="EV549" s="16"/>
      <c r="EW549" s="16"/>
      <c r="EX549" s="16"/>
      <c r="EY549" s="16"/>
    </row>
    <row r="550" spans="1:155" ht="24.75" customHeight="1" x14ac:dyDescent="0.25">
      <c r="A550" s="16"/>
      <c r="B550" s="16"/>
      <c r="C550" s="74"/>
      <c r="D550" s="74"/>
      <c r="E550" s="16"/>
      <c r="F550" s="16"/>
      <c r="G550" s="16"/>
      <c r="H550" s="16"/>
      <c r="I550" s="16"/>
      <c r="J550" s="157"/>
      <c r="K550" s="157"/>
      <c r="L550" s="16"/>
      <c r="M550" s="16"/>
      <c r="N550" s="16"/>
      <c r="O550" s="16"/>
      <c r="P550" s="16"/>
      <c r="Q550" s="16"/>
      <c r="R550" s="16"/>
      <c r="S550" s="157"/>
      <c r="T550" s="157"/>
      <c r="U550" s="157"/>
      <c r="V550" s="157"/>
      <c r="W550" s="16"/>
      <c r="X550" s="16"/>
      <c r="Y550" s="16"/>
      <c r="Z550" s="16"/>
      <c r="AA550" s="604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6"/>
      <c r="BP550" s="16"/>
      <c r="BQ550" s="16"/>
      <c r="BR550" s="16"/>
      <c r="BS550" s="16"/>
      <c r="BT550" s="16"/>
      <c r="BU550" s="16"/>
      <c r="BV550" s="16"/>
      <c r="BW550" s="16"/>
      <c r="BX550" s="16"/>
      <c r="BY550" s="16"/>
      <c r="BZ550" s="16"/>
      <c r="CA550" s="16"/>
      <c r="CB550" s="16"/>
      <c r="CC550" s="16"/>
      <c r="CD550" s="16"/>
      <c r="CE550" s="16"/>
      <c r="CF550" s="16"/>
      <c r="CG550" s="16"/>
      <c r="CH550" s="16"/>
      <c r="CI550" s="16"/>
      <c r="CJ550" s="16"/>
      <c r="CK550" s="16"/>
      <c r="CL550" s="16"/>
      <c r="CM550" s="16"/>
      <c r="CN550" s="16"/>
      <c r="CO550" s="16"/>
      <c r="CP550" s="16"/>
      <c r="CQ550" s="16"/>
      <c r="CR550" s="16"/>
      <c r="CS550" s="16"/>
      <c r="CT550" s="16"/>
      <c r="CU550" s="16"/>
      <c r="CV550" s="16"/>
      <c r="CW550" s="16"/>
      <c r="CX550" s="16"/>
      <c r="CY550" s="16"/>
      <c r="CZ550" s="16"/>
      <c r="DA550" s="16"/>
      <c r="DB550" s="16"/>
      <c r="DC550" s="16"/>
      <c r="DD550" s="16"/>
      <c r="DE550" s="16"/>
      <c r="DF550" s="16"/>
      <c r="DG550" s="16"/>
      <c r="DH550" s="16"/>
      <c r="DI550" s="16"/>
      <c r="DJ550" s="16"/>
      <c r="DK550" s="16"/>
      <c r="DL550" s="16"/>
      <c r="DM550" s="16"/>
      <c r="DN550" s="16"/>
      <c r="DO550" s="16"/>
      <c r="DP550" s="16"/>
      <c r="DQ550" s="16"/>
      <c r="DR550" s="16"/>
      <c r="DS550" s="16"/>
      <c r="DT550" s="16"/>
      <c r="DU550" s="16"/>
      <c r="DV550" s="16"/>
      <c r="DW550" s="16"/>
      <c r="DX550" s="16"/>
      <c r="DY550" s="16"/>
      <c r="DZ550" s="16"/>
      <c r="EA550" s="16"/>
      <c r="EB550" s="16"/>
      <c r="EC550" s="16"/>
      <c r="ED550" s="16"/>
      <c r="EE550" s="16"/>
      <c r="EF550" s="16"/>
      <c r="EG550" s="16"/>
      <c r="EH550" s="16"/>
      <c r="EI550" s="16"/>
      <c r="EJ550" s="16"/>
      <c r="EK550" s="16"/>
      <c r="EL550" s="16"/>
      <c r="EM550" s="16"/>
      <c r="EN550" s="16"/>
      <c r="EO550" s="16"/>
      <c r="EP550" s="16"/>
      <c r="EQ550" s="16"/>
      <c r="ER550" s="16"/>
      <c r="ES550" s="16"/>
      <c r="ET550" s="16"/>
      <c r="EU550" s="16"/>
      <c r="EV550" s="16"/>
      <c r="EW550" s="16"/>
      <c r="EX550" s="16"/>
      <c r="EY550" s="16"/>
    </row>
    <row r="551" spans="1:155" ht="24.75" customHeight="1" x14ac:dyDescent="0.25">
      <c r="A551" s="16"/>
      <c r="B551" s="16"/>
      <c r="C551" s="74"/>
      <c r="D551" s="74"/>
      <c r="E551" s="16"/>
      <c r="F551" s="16"/>
      <c r="G551" s="16"/>
      <c r="H551" s="16"/>
      <c r="I551" s="16"/>
      <c r="J551" s="157"/>
      <c r="K551" s="157"/>
      <c r="L551" s="16"/>
      <c r="M551" s="16"/>
      <c r="N551" s="16"/>
      <c r="O551" s="16"/>
      <c r="P551" s="16"/>
      <c r="Q551" s="16"/>
      <c r="R551" s="16"/>
      <c r="S551" s="157"/>
      <c r="T551" s="157"/>
      <c r="U551" s="157"/>
      <c r="V551" s="157"/>
      <c r="W551" s="16"/>
      <c r="X551" s="16"/>
      <c r="Y551" s="16"/>
      <c r="Z551" s="16"/>
      <c r="AA551" s="604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6"/>
      <c r="BP551" s="16"/>
      <c r="BQ551" s="16"/>
      <c r="BR551" s="16"/>
      <c r="BS551" s="16"/>
      <c r="BT551" s="16"/>
      <c r="BU551" s="16"/>
      <c r="BV551" s="16"/>
      <c r="BW551" s="16"/>
      <c r="BX551" s="16"/>
      <c r="BY551" s="16"/>
      <c r="BZ551" s="16"/>
      <c r="CA551" s="16"/>
      <c r="CB551" s="16"/>
      <c r="CC551" s="16"/>
      <c r="CD551" s="16"/>
      <c r="CE551" s="16"/>
      <c r="CF551" s="16"/>
      <c r="CG551" s="16"/>
      <c r="CH551" s="16"/>
      <c r="CI551" s="16"/>
      <c r="CJ551" s="16"/>
      <c r="CK551" s="16"/>
      <c r="CL551" s="16"/>
      <c r="CM551" s="16"/>
      <c r="CN551" s="16"/>
      <c r="CO551" s="16"/>
      <c r="CP551" s="16"/>
      <c r="CQ551" s="16"/>
      <c r="CR551" s="16"/>
      <c r="CS551" s="16"/>
      <c r="CT551" s="16"/>
      <c r="CU551" s="16"/>
      <c r="CV551" s="16"/>
      <c r="CW551" s="16"/>
      <c r="CX551" s="16"/>
      <c r="CY551" s="16"/>
      <c r="CZ551" s="16"/>
      <c r="DA551" s="16"/>
      <c r="DB551" s="16"/>
      <c r="DC551" s="16"/>
      <c r="DD551" s="16"/>
      <c r="DE551" s="16"/>
      <c r="DF551" s="16"/>
      <c r="DG551" s="16"/>
      <c r="DH551" s="16"/>
      <c r="DI551" s="16"/>
      <c r="DJ551" s="16"/>
      <c r="DK551" s="16"/>
      <c r="DL551" s="16"/>
      <c r="DM551" s="16"/>
      <c r="DN551" s="16"/>
      <c r="DO551" s="16"/>
      <c r="DP551" s="16"/>
      <c r="DQ551" s="16"/>
      <c r="DR551" s="16"/>
      <c r="DS551" s="16"/>
      <c r="DT551" s="16"/>
      <c r="DU551" s="16"/>
      <c r="DV551" s="16"/>
      <c r="DW551" s="16"/>
      <c r="DX551" s="16"/>
      <c r="DY551" s="16"/>
      <c r="DZ551" s="16"/>
      <c r="EA551" s="16"/>
      <c r="EB551" s="16"/>
      <c r="EC551" s="16"/>
      <c r="ED551" s="16"/>
      <c r="EE551" s="16"/>
      <c r="EF551" s="16"/>
      <c r="EG551" s="16"/>
      <c r="EH551" s="16"/>
      <c r="EI551" s="16"/>
      <c r="EJ551" s="16"/>
      <c r="EK551" s="16"/>
      <c r="EL551" s="16"/>
      <c r="EM551" s="16"/>
      <c r="EN551" s="16"/>
      <c r="EO551" s="16"/>
      <c r="EP551" s="16"/>
      <c r="EQ551" s="16"/>
      <c r="ER551" s="16"/>
      <c r="ES551" s="16"/>
      <c r="ET551" s="16"/>
      <c r="EU551" s="16"/>
      <c r="EV551" s="16"/>
      <c r="EW551" s="16"/>
      <c r="EX551" s="16"/>
      <c r="EY551" s="16"/>
    </row>
    <row r="552" spans="1:155" ht="24.75" customHeight="1" x14ac:dyDescent="0.25">
      <c r="A552" s="16"/>
      <c r="B552" s="16"/>
      <c r="C552" s="74"/>
      <c r="D552" s="74"/>
      <c r="E552" s="16"/>
      <c r="F552" s="16"/>
      <c r="G552" s="16"/>
      <c r="H552" s="16"/>
      <c r="I552" s="16"/>
      <c r="J552" s="157"/>
      <c r="K552" s="157"/>
      <c r="L552" s="16"/>
      <c r="M552" s="16"/>
      <c r="N552" s="16"/>
      <c r="O552" s="16"/>
      <c r="P552" s="16"/>
      <c r="Q552" s="16"/>
      <c r="R552" s="16"/>
      <c r="S552" s="157"/>
      <c r="T552" s="157"/>
      <c r="U552" s="157"/>
      <c r="V552" s="157"/>
      <c r="W552" s="16"/>
      <c r="X552" s="16"/>
      <c r="Y552" s="16"/>
      <c r="Z552" s="16"/>
      <c r="AA552" s="604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6"/>
      <c r="BP552" s="16"/>
      <c r="BQ552" s="16"/>
      <c r="BR552" s="16"/>
      <c r="BS552" s="16"/>
      <c r="BT552" s="16"/>
      <c r="BU552" s="16"/>
      <c r="BV552" s="16"/>
      <c r="BW552" s="16"/>
      <c r="BX552" s="16"/>
      <c r="BY552" s="16"/>
      <c r="BZ552" s="16"/>
      <c r="CA552" s="16"/>
      <c r="CB552" s="16"/>
      <c r="CC552" s="16"/>
      <c r="CD552" s="16"/>
      <c r="CE552" s="16"/>
      <c r="CF552" s="16"/>
      <c r="CG552" s="16"/>
      <c r="CH552" s="16"/>
      <c r="CI552" s="16"/>
      <c r="CJ552" s="16"/>
      <c r="CK552" s="16"/>
      <c r="CL552" s="16"/>
      <c r="CM552" s="16"/>
      <c r="CN552" s="16"/>
      <c r="CO552" s="16"/>
      <c r="CP552" s="16"/>
      <c r="CQ552" s="16"/>
      <c r="CR552" s="16"/>
      <c r="CS552" s="16"/>
      <c r="CT552" s="16"/>
      <c r="CU552" s="16"/>
      <c r="CV552" s="16"/>
      <c r="CW552" s="16"/>
      <c r="CX552" s="16"/>
      <c r="CY552" s="16"/>
      <c r="CZ552" s="16"/>
      <c r="DA552" s="16"/>
      <c r="DB552" s="16"/>
      <c r="DC552" s="16"/>
      <c r="DD552" s="16"/>
      <c r="DE552" s="16"/>
      <c r="DF552" s="16"/>
      <c r="DG552" s="16"/>
      <c r="DH552" s="16"/>
      <c r="DI552" s="16"/>
      <c r="DJ552" s="16"/>
      <c r="DK552" s="16"/>
      <c r="DL552" s="16"/>
      <c r="DM552" s="16"/>
      <c r="DN552" s="16"/>
      <c r="DO552" s="16"/>
      <c r="DP552" s="16"/>
      <c r="DQ552" s="16"/>
      <c r="DR552" s="16"/>
      <c r="DS552" s="16"/>
      <c r="DT552" s="16"/>
      <c r="DU552" s="16"/>
      <c r="DV552" s="16"/>
      <c r="DW552" s="16"/>
      <c r="DX552" s="16"/>
      <c r="DY552" s="16"/>
      <c r="DZ552" s="16"/>
      <c r="EA552" s="16"/>
      <c r="EB552" s="16"/>
      <c r="EC552" s="16"/>
      <c r="ED552" s="16"/>
      <c r="EE552" s="16"/>
      <c r="EF552" s="16"/>
      <c r="EG552" s="16"/>
      <c r="EH552" s="16"/>
      <c r="EI552" s="16"/>
      <c r="EJ552" s="16"/>
      <c r="EK552" s="16"/>
      <c r="EL552" s="16"/>
      <c r="EM552" s="16"/>
      <c r="EN552" s="16"/>
      <c r="EO552" s="16"/>
      <c r="EP552" s="16"/>
      <c r="EQ552" s="16"/>
      <c r="ER552" s="16"/>
      <c r="ES552" s="16"/>
      <c r="ET552" s="16"/>
      <c r="EU552" s="16"/>
      <c r="EV552" s="16"/>
      <c r="EW552" s="16"/>
      <c r="EX552" s="16"/>
      <c r="EY552" s="16"/>
    </row>
    <row r="553" spans="1:155" ht="24.75" customHeight="1" x14ac:dyDescent="0.25">
      <c r="A553" s="16"/>
      <c r="B553" s="16"/>
      <c r="C553" s="74"/>
      <c r="D553" s="74"/>
      <c r="E553" s="16"/>
      <c r="F553" s="16"/>
      <c r="G553" s="16"/>
      <c r="H553" s="16"/>
      <c r="I553" s="16"/>
      <c r="J553" s="157"/>
      <c r="K553" s="157"/>
      <c r="L553" s="16"/>
      <c r="M553" s="16"/>
      <c r="N553" s="16"/>
      <c r="O553" s="16"/>
      <c r="P553" s="16"/>
      <c r="Q553" s="16"/>
      <c r="R553" s="16"/>
      <c r="S553" s="157"/>
      <c r="T553" s="157"/>
      <c r="U553" s="157"/>
      <c r="V553" s="157"/>
      <c r="W553" s="16"/>
      <c r="X553" s="16"/>
      <c r="Y553" s="16"/>
      <c r="Z553" s="16"/>
      <c r="AA553" s="604"/>
      <c r="AB553" s="16"/>
      <c r="AC553" s="16"/>
      <c r="AD553" s="16"/>
      <c r="AE553" s="16"/>
      <c r="AF553" s="16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6"/>
      <c r="BP553" s="16"/>
      <c r="BQ553" s="16"/>
      <c r="BR553" s="16"/>
      <c r="BS553" s="16"/>
      <c r="BT553" s="16"/>
      <c r="BU553" s="16"/>
      <c r="BV553" s="16"/>
      <c r="BW553" s="16"/>
      <c r="BX553" s="16"/>
      <c r="BY553" s="16"/>
      <c r="BZ553" s="16"/>
      <c r="CA553" s="16"/>
      <c r="CB553" s="16"/>
      <c r="CC553" s="16"/>
      <c r="CD553" s="16"/>
      <c r="CE553" s="16"/>
      <c r="CF553" s="16"/>
      <c r="CG553" s="16"/>
      <c r="CH553" s="16"/>
      <c r="CI553" s="16"/>
      <c r="CJ553" s="16"/>
      <c r="CK553" s="16"/>
      <c r="CL553" s="16"/>
      <c r="CM553" s="16"/>
      <c r="CN553" s="16"/>
      <c r="CO553" s="16"/>
      <c r="CP553" s="16"/>
      <c r="CQ553" s="16"/>
      <c r="CR553" s="16"/>
      <c r="CS553" s="16"/>
      <c r="CT553" s="16"/>
      <c r="CU553" s="16"/>
      <c r="CV553" s="16"/>
      <c r="CW553" s="16"/>
      <c r="CX553" s="16"/>
      <c r="CY553" s="16"/>
      <c r="CZ553" s="16"/>
      <c r="DA553" s="16"/>
      <c r="DB553" s="16"/>
      <c r="DC553" s="16"/>
      <c r="DD553" s="16"/>
      <c r="DE553" s="16"/>
      <c r="DF553" s="16"/>
      <c r="DG553" s="16"/>
      <c r="DH553" s="16"/>
      <c r="DI553" s="16"/>
      <c r="DJ553" s="16"/>
      <c r="DK553" s="16"/>
      <c r="DL553" s="16"/>
      <c r="DM553" s="16"/>
      <c r="DN553" s="16"/>
      <c r="DO553" s="16"/>
      <c r="DP553" s="16"/>
      <c r="DQ553" s="16"/>
      <c r="DR553" s="16"/>
      <c r="DS553" s="16"/>
      <c r="DT553" s="16"/>
      <c r="DU553" s="16"/>
      <c r="DV553" s="16"/>
      <c r="DW553" s="16"/>
      <c r="DX553" s="16"/>
      <c r="DY553" s="16"/>
      <c r="DZ553" s="16"/>
      <c r="EA553" s="16"/>
      <c r="EB553" s="16"/>
      <c r="EC553" s="16"/>
      <c r="ED553" s="16"/>
      <c r="EE553" s="16"/>
      <c r="EF553" s="16"/>
      <c r="EG553" s="16"/>
      <c r="EH553" s="16"/>
      <c r="EI553" s="16"/>
      <c r="EJ553" s="16"/>
      <c r="EK553" s="16"/>
      <c r="EL553" s="16"/>
      <c r="EM553" s="16"/>
      <c r="EN553" s="16"/>
      <c r="EO553" s="16"/>
      <c r="EP553" s="16"/>
      <c r="EQ553" s="16"/>
      <c r="ER553" s="16"/>
      <c r="ES553" s="16"/>
      <c r="ET553" s="16"/>
      <c r="EU553" s="16"/>
      <c r="EV553" s="16"/>
      <c r="EW553" s="16"/>
      <c r="EX553" s="16"/>
      <c r="EY553" s="16"/>
    </row>
    <row r="554" spans="1:155" ht="24.75" customHeight="1" x14ac:dyDescent="0.25">
      <c r="A554" s="16"/>
      <c r="B554" s="16"/>
      <c r="C554" s="74"/>
      <c r="D554" s="74"/>
      <c r="E554" s="16"/>
      <c r="F554" s="16"/>
      <c r="G554" s="16"/>
      <c r="H554" s="16"/>
      <c r="I554" s="16"/>
      <c r="J554" s="157"/>
      <c r="K554" s="157"/>
      <c r="L554" s="16"/>
      <c r="M554" s="16"/>
      <c r="N554" s="16"/>
      <c r="O554" s="16"/>
      <c r="P554" s="16"/>
      <c r="Q554" s="16"/>
      <c r="R554" s="16"/>
      <c r="S554" s="157"/>
      <c r="T554" s="157"/>
      <c r="U554" s="157"/>
      <c r="V554" s="157"/>
      <c r="W554" s="16"/>
      <c r="X554" s="16"/>
      <c r="Y554" s="16"/>
      <c r="Z554" s="16"/>
      <c r="AA554" s="604"/>
      <c r="AB554" s="16"/>
      <c r="AC554" s="16"/>
      <c r="AD554" s="16"/>
      <c r="AE554" s="16"/>
      <c r="AF554" s="16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6"/>
      <c r="BP554" s="16"/>
      <c r="BQ554" s="16"/>
      <c r="BR554" s="16"/>
      <c r="BS554" s="16"/>
      <c r="BT554" s="16"/>
      <c r="BU554" s="16"/>
      <c r="BV554" s="16"/>
      <c r="BW554" s="16"/>
      <c r="BX554" s="16"/>
      <c r="BY554" s="16"/>
      <c r="BZ554" s="16"/>
      <c r="CA554" s="16"/>
      <c r="CB554" s="16"/>
      <c r="CC554" s="16"/>
      <c r="CD554" s="16"/>
      <c r="CE554" s="16"/>
      <c r="CF554" s="16"/>
      <c r="CG554" s="16"/>
      <c r="CH554" s="16"/>
      <c r="CI554" s="16"/>
      <c r="CJ554" s="16"/>
      <c r="CK554" s="16"/>
      <c r="CL554" s="16"/>
      <c r="CM554" s="16"/>
      <c r="CN554" s="16"/>
      <c r="CO554" s="16"/>
      <c r="CP554" s="16"/>
      <c r="CQ554" s="16"/>
      <c r="CR554" s="16"/>
      <c r="CS554" s="16"/>
      <c r="CT554" s="16"/>
      <c r="CU554" s="16"/>
      <c r="CV554" s="16"/>
      <c r="CW554" s="16"/>
      <c r="CX554" s="16"/>
      <c r="CY554" s="16"/>
      <c r="CZ554" s="16"/>
      <c r="DA554" s="16"/>
      <c r="DB554" s="16"/>
      <c r="DC554" s="16"/>
      <c r="DD554" s="16"/>
      <c r="DE554" s="16"/>
      <c r="DF554" s="16"/>
      <c r="DG554" s="16"/>
      <c r="DH554" s="16"/>
      <c r="DI554" s="16"/>
      <c r="DJ554" s="16"/>
      <c r="DK554" s="16"/>
      <c r="DL554" s="16"/>
      <c r="DM554" s="16"/>
      <c r="DN554" s="16"/>
      <c r="DO554" s="16"/>
      <c r="DP554" s="16"/>
      <c r="DQ554" s="16"/>
      <c r="DR554" s="16"/>
      <c r="DS554" s="16"/>
      <c r="DT554" s="16"/>
      <c r="DU554" s="16"/>
      <c r="DV554" s="16"/>
      <c r="DW554" s="16"/>
      <c r="DX554" s="16"/>
      <c r="DY554" s="16"/>
      <c r="DZ554" s="16"/>
      <c r="EA554" s="16"/>
      <c r="EB554" s="16"/>
      <c r="EC554" s="16"/>
      <c r="ED554" s="16"/>
      <c r="EE554" s="16"/>
      <c r="EF554" s="16"/>
      <c r="EG554" s="16"/>
      <c r="EH554" s="16"/>
      <c r="EI554" s="16"/>
      <c r="EJ554" s="16"/>
      <c r="EK554" s="16"/>
      <c r="EL554" s="16"/>
      <c r="EM554" s="16"/>
      <c r="EN554" s="16"/>
      <c r="EO554" s="16"/>
      <c r="EP554" s="16"/>
      <c r="EQ554" s="16"/>
      <c r="ER554" s="16"/>
      <c r="ES554" s="16"/>
      <c r="ET554" s="16"/>
      <c r="EU554" s="16"/>
      <c r="EV554" s="16"/>
      <c r="EW554" s="16"/>
      <c r="EX554" s="16"/>
      <c r="EY554" s="16"/>
    </row>
    <row r="555" spans="1:155" ht="24.75" customHeight="1" x14ac:dyDescent="0.25">
      <c r="A555" s="16"/>
      <c r="B555" s="16"/>
      <c r="C555" s="74"/>
      <c r="D555" s="74"/>
      <c r="E555" s="16"/>
      <c r="F555" s="16"/>
      <c r="G555" s="16"/>
      <c r="H555" s="16"/>
      <c r="I555" s="16"/>
      <c r="J555" s="157"/>
      <c r="K555" s="157"/>
      <c r="L555" s="16"/>
      <c r="M555" s="16"/>
      <c r="N555" s="16"/>
      <c r="O555" s="16"/>
      <c r="P555" s="16"/>
      <c r="Q555" s="16"/>
      <c r="R555" s="16"/>
      <c r="S555" s="157"/>
      <c r="T555" s="157"/>
      <c r="U555" s="157"/>
      <c r="V555" s="157"/>
      <c r="W555" s="16"/>
      <c r="X555" s="16"/>
      <c r="Y555" s="16"/>
      <c r="Z555" s="16"/>
      <c r="AA555" s="604"/>
      <c r="AB555" s="16"/>
      <c r="AC555" s="16"/>
      <c r="AD555" s="16"/>
      <c r="AE555" s="16"/>
      <c r="AF555" s="16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6"/>
      <c r="BP555" s="16"/>
      <c r="BQ555" s="16"/>
      <c r="BR555" s="16"/>
      <c r="BS555" s="16"/>
      <c r="BT555" s="16"/>
      <c r="BU555" s="16"/>
      <c r="BV555" s="16"/>
      <c r="BW555" s="16"/>
      <c r="BX555" s="16"/>
      <c r="BY555" s="16"/>
      <c r="BZ555" s="16"/>
      <c r="CA555" s="16"/>
      <c r="CB555" s="16"/>
      <c r="CC555" s="16"/>
      <c r="CD555" s="16"/>
      <c r="CE555" s="16"/>
      <c r="CF555" s="16"/>
      <c r="CG555" s="16"/>
      <c r="CH555" s="16"/>
      <c r="CI555" s="16"/>
      <c r="CJ555" s="16"/>
      <c r="CK555" s="16"/>
      <c r="CL555" s="16"/>
      <c r="CM555" s="16"/>
      <c r="CN555" s="16"/>
      <c r="CO555" s="16"/>
      <c r="CP555" s="16"/>
      <c r="CQ555" s="16"/>
      <c r="CR555" s="16"/>
      <c r="CS555" s="16"/>
      <c r="CT555" s="16"/>
      <c r="CU555" s="16"/>
      <c r="CV555" s="16"/>
      <c r="CW555" s="16"/>
      <c r="CX555" s="16"/>
      <c r="CY555" s="16"/>
      <c r="CZ555" s="16"/>
      <c r="DA555" s="16"/>
      <c r="DB555" s="16"/>
      <c r="DC555" s="16"/>
      <c r="DD555" s="16"/>
      <c r="DE555" s="16"/>
      <c r="DF555" s="16"/>
      <c r="DG555" s="16"/>
      <c r="DH555" s="16"/>
      <c r="DI555" s="16"/>
      <c r="DJ555" s="16"/>
      <c r="DK555" s="16"/>
      <c r="DL555" s="16"/>
      <c r="DM555" s="16"/>
      <c r="DN555" s="16"/>
      <c r="DO555" s="16"/>
      <c r="DP555" s="16"/>
      <c r="DQ555" s="16"/>
      <c r="DR555" s="16"/>
      <c r="DS555" s="16"/>
      <c r="DT555" s="16"/>
      <c r="DU555" s="16"/>
      <c r="DV555" s="16"/>
      <c r="DW555" s="16"/>
      <c r="DX555" s="16"/>
      <c r="DY555" s="16"/>
      <c r="DZ555" s="16"/>
      <c r="EA555" s="16"/>
      <c r="EB555" s="16"/>
      <c r="EC555" s="16"/>
      <c r="ED555" s="16"/>
      <c r="EE555" s="16"/>
      <c r="EF555" s="16"/>
      <c r="EG555" s="16"/>
      <c r="EH555" s="16"/>
      <c r="EI555" s="16"/>
      <c r="EJ555" s="16"/>
      <c r="EK555" s="16"/>
      <c r="EL555" s="16"/>
      <c r="EM555" s="16"/>
      <c r="EN555" s="16"/>
      <c r="EO555" s="16"/>
      <c r="EP555" s="16"/>
      <c r="EQ555" s="16"/>
      <c r="ER555" s="16"/>
      <c r="ES555" s="16"/>
      <c r="ET555" s="16"/>
      <c r="EU555" s="16"/>
      <c r="EV555" s="16"/>
      <c r="EW555" s="16"/>
      <c r="EX555" s="16"/>
      <c r="EY555" s="16"/>
    </row>
    <row r="556" spans="1:155" ht="24.75" customHeight="1" x14ac:dyDescent="0.25">
      <c r="A556" s="16"/>
      <c r="B556" s="16"/>
      <c r="C556" s="74"/>
      <c r="D556" s="74"/>
      <c r="E556" s="16"/>
      <c r="F556" s="16"/>
      <c r="G556" s="16"/>
      <c r="H556" s="16"/>
      <c r="I556" s="16"/>
      <c r="J556" s="157"/>
      <c r="K556" s="157"/>
      <c r="L556" s="16"/>
      <c r="M556" s="16"/>
      <c r="N556" s="16"/>
      <c r="O556" s="16"/>
      <c r="P556" s="16"/>
      <c r="Q556" s="16"/>
      <c r="R556" s="16"/>
      <c r="S556" s="157"/>
      <c r="T556" s="157"/>
      <c r="U556" s="157"/>
      <c r="V556" s="157"/>
      <c r="W556" s="16"/>
      <c r="X556" s="16"/>
      <c r="Y556" s="16"/>
      <c r="Z556" s="16"/>
      <c r="AA556" s="604"/>
      <c r="AB556" s="16"/>
      <c r="AC556" s="16"/>
      <c r="AD556" s="16"/>
      <c r="AE556" s="16"/>
      <c r="AF556" s="16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6"/>
      <c r="BP556" s="16"/>
      <c r="BQ556" s="16"/>
      <c r="BR556" s="16"/>
      <c r="BS556" s="16"/>
      <c r="BT556" s="16"/>
      <c r="BU556" s="16"/>
      <c r="BV556" s="16"/>
      <c r="BW556" s="16"/>
      <c r="BX556" s="16"/>
      <c r="BY556" s="16"/>
      <c r="BZ556" s="16"/>
      <c r="CA556" s="16"/>
      <c r="CB556" s="16"/>
      <c r="CC556" s="16"/>
      <c r="CD556" s="16"/>
      <c r="CE556" s="16"/>
      <c r="CF556" s="16"/>
      <c r="CG556" s="16"/>
      <c r="CH556" s="16"/>
      <c r="CI556" s="16"/>
      <c r="CJ556" s="16"/>
      <c r="CK556" s="16"/>
      <c r="CL556" s="16"/>
      <c r="CM556" s="16"/>
      <c r="CN556" s="16"/>
      <c r="CO556" s="16"/>
      <c r="CP556" s="16"/>
      <c r="CQ556" s="16"/>
      <c r="CR556" s="16"/>
      <c r="CS556" s="16"/>
      <c r="CT556" s="16"/>
      <c r="CU556" s="16"/>
      <c r="CV556" s="16"/>
      <c r="CW556" s="16"/>
      <c r="CX556" s="16"/>
      <c r="CY556" s="16"/>
      <c r="CZ556" s="16"/>
      <c r="DA556" s="16"/>
      <c r="DB556" s="16"/>
      <c r="DC556" s="16"/>
      <c r="DD556" s="16"/>
      <c r="DE556" s="16"/>
      <c r="DF556" s="16"/>
      <c r="DG556" s="16"/>
      <c r="DH556" s="16"/>
      <c r="DI556" s="16"/>
      <c r="DJ556" s="16"/>
      <c r="DK556" s="16"/>
      <c r="DL556" s="16"/>
      <c r="DM556" s="16"/>
      <c r="DN556" s="16"/>
      <c r="DO556" s="16"/>
      <c r="DP556" s="16"/>
      <c r="DQ556" s="16"/>
      <c r="DR556" s="16"/>
      <c r="DS556" s="16"/>
      <c r="DT556" s="16"/>
      <c r="DU556" s="16"/>
      <c r="DV556" s="16"/>
      <c r="DW556" s="16"/>
      <c r="DX556" s="16"/>
      <c r="DY556" s="16"/>
      <c r="DZ556" s="16"/>
      <c r="EA556" s="16"/>
      <c r="EB556" s="16"/>
      <c r="EC556" s="16"/>
      <c r="ED556" s="16"/>
      <c r="EE556" s="16"/>
      <c r="EF556" s="16"/>
      <c r="EG556" s="16"/>
      <c r="EH556" s="16"/>
      <c r="EI556" s="16"/>
      <c r="EJ556" s="16"/>
      <c r="EK556" s="16"/>
      <c r="EL556" s="16"/>
      <c r="EM556" s="16"/>
      <c r="EN556" s="16"/>
      <c r="EO556" s="16"/>
      <c r="EP556" s="16"/>
      <c r="EQ556" s="16"/>
      <c r="ER556" s="16"/>
      <c r="ES556" s="16"/>
      <c r="ET556" s="16"/>
      <c r="EU556" s="16"/>
      <c r="EV556" s="16"/>
      <c r="EW556" s="16"/>
      <c r="EX556" s="16"/>
      <c r="EY556" s="16"/>
    </row>
    <row r="557" spans="1:155" ht="24.75" customHeight="1" x14ac:dyDescent="0.25">
      <c r="A557" s="16"/>
      <c r="B557" s="16"/>
      <c r="C557" s="74"/>
      <c r="D557" s="74"/>
      <c r="E557" s="16"/>
      <c r="F557" s="16"/>
      <c r="G557" s="16"/>
      <c r="H557" s="16"/>
      <c r="I557" s="16"/>
      <c r="J557" s="157"/>
      <c r="K557" s="157"/>
      <c r="L557" s="16"/>
      <c r="M557" s="16"/>
      <c r="N557" s="16"/>
      <c r="O557" s="16"/>
      <c r="P557" s="16"/>
      <c r="Q557" s="16"/>
      <c r="R557" s="16"/>
      <c r="S557" s="157"/>
      <c r="T557" s="157"/>
      <c r="U557" s="157"/>
      <c r="V557" s="157"/>
      <c r="W557" s="16"/>
      <c r="X557" s="16"/>
      <c r="Y557" s="16"/>
      <c r="Z557" s="16"/>
      <c r="AA557" s="604"/>
      <c r="AB557" s="16"/>
      <c r="AC557" s="16"/>
      <c r="AD557" s="16"/>
      <c r="AE557" s="16"/>
      <c r="AF557" s="16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6"/>
      <c r="BP557" s="16"/>
      <c r="BQ557" s="16"/>
      <c r="BR557" s="16"/>
      <c r="BS557" s="16"/>
      <c r="BT557" s="16"/>
      <c r="BU557" s="16"/>
      <c r="BV557" s="16"/>
      <c r="BW557" s="16"/>
      <c r="BX557" s="16"/>
      <c r="BY557" s="16"/>
      <c r="BZ557" s="16"/>
      <c r="CA557" s="16"/>
      <c r="CB557" s="16"/>
      <c r="CC557" s="16"/>
      <c r="CD557" s="16"/>
      <c r="CE557" s="16"/>
      <c r="CF557" s="16"/>
      <c r="CG557" s="16"/>
      <c r="CH557" s="16"/>
      <c r="CI557" s="16"/>
      <c r="CJ557" s="16"/>
      <c r="CK557" s="16"/>
      <c r="CL557" s="16"/>
      <c r="CM557" s="16"/>
      <c r="CN557" s="16"/>
      <c r="CO557" s="16"/>
      <c r="CP557" s="16"/>
      <c r="CQ557" s="16"/>
      <c r="CR557" s="16"/>
      <c r="CS557" s="16"/>
      <c r="CT557" s="16"/>
      <c r="CU557" s="16"/>
      <c r="CV557" s="16"/>
      <c r="CW557" s="16"/>
      <c r="CX557" s="16"/>
      <c r="CY557" s="16"/>
      <c r="CZ557" s="16"/>
      <c r="DA557" s="16"/>
      <c r="DB557" s="16"/>
      <c r="DC557" s="16"/>
      <c r="DD557" s="16"/>
      <c r="DE557" s="16"/>
      <c r="DF557" s="16"/>
      <c r="DG557" s="16"/>
      <c r="DH557" s="16"/>
      <c r="DI557" s="16"/>
      <c r="DJ557" s="16"/>
      <c r="DK557" s="16"/>
      <c r="DL557" s="16"/>
      <c r="DM557" s="16"/>
      <c r="DN557" s="16"/>
      <c r="DO557" s="16"/>
      <c r="DP557" s="16"/>
      <c r="DQ557" s="16"/>
      <c r="DR557" s="16"/>
      <c r="DS557" s="16"/>
      <c r="DT557" s="16"/>
      <c r="DU557" s="16"/>
      <c r="DV557" s="16"/>
      <c r="DW557" s="16"/>
      <c r="DX557" s="16"/>
      <c r="DY557" s="16"/>
      <c r="DZ557" s="16"/>
      <c r="EA557" s="16"/>
      <c r="EB557" s="16"/>
      <c r="EC557" s="16"/>
      <c r="ED557" s="16"/>
      <c r="EE557" s="16"/>
      <c r="EF557" s="16"/>
      <c r="EG557" s="16"/>
      <c r="EH557" s="16"/>
      <c r="EI557" s="16"/>
      <c r="EJ557" s="16"/>
      <c r="EK557" s="16"/>
      <c r="EL557" s="16"/>
      <c r="EM557" s="16"/>
      <c r="EN557" s="16"/>
      <c r="EO557" s="16"/>
      <c r="EP557" s="16"/>
      <c r="EQ557" s="16"/>
      <c r="ER557" s="16"/>
      <c r="ES557" s="16"/>
      <c r="ET557" s="16"/>
      <c r="EU557" s="16"/>
      <c r="EV557" s="16"/>
      <c r="EW557" s="16"/>
      <c r="EX557" s="16"/>
      <c r="EY557" s="16"/>
    </row>
    <row r="558" spans="1:155" ht="24.75" customHeight="1" x14ac:dyDescent="0.25">
      <c r="A558" s="16"/>
      <c r="B558" s="16"/>
      <c r="C558" s="74"/>
      <c r="D558" s="74"/>
      <c r="E558" s="16"/>
      <c r="F558" s="16"/>
      <c r="G558" s="16"/>
      <c r="H558" s="16"/>
      <c r="I558" s="16"/>
      <c r="J558" s="157"/>
      <c r="K558" s="157"/>
      <c r="L558" s="16"/>
      <c r="M558" s="16"/>
      <c r="N558" s="16"/>
      <c r="O558" s="16"/>
      <c r="P558" s="16"/>
      <c r="Q558" s="16"/>
      <c r="R558" s="16"/>
      <c r="S558" s="157"/>
      <c r="T558" s="157"/>
      <c r="U558" s="157"/>
      <c r="V558" s="157"/>
      <c r="W558" s="16"/>
      <c r="X558" s="16"/>
      <c r="Y558" s="16"/>
      <c r="Z558" s="16"/>
      <c r="AA558" s="604"/>
      <c r="AB558" s="16"/>
      <c r="AC558" s="16"/>
      <c r="AD558" s="16"/>
      <c r="AE558" s="16"/>
      <c r="AF558" s="16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6"/>
      <c r="BP558" s="16"/>
      <c r="BQ558" s="16"/>
      <c r="BR558" s="16"/>
      <c r="BS558" s="16"/>
      <c r="BT558" s="16"/>
      <c r="BU558" s="16"/>
      <c r="BV558" s="16"/>
      <c r="BW558" s="16"/>
      <c r="BX558" s="16"/>
      <c r="BY558" s="16"/>
      <c r="BZ558" s="16"/>
      <c r="CA558" s="16"/>
      <c r="CB558" s="16"/>
      <c r="CC558" s="16"/>
      <c r="CD558" s="16"/>
      <c r="CE558" s="16"/>
      <c r="CF558" s="16"/>
      <c r="CG558" s="16"/>
      <c r="CH558" s="16"/>
      <c r="CI558" s="16"/>
      <c r="CJ558" s="16"/>
      <c r="CK558" s="16"/>
      <c r="CL558" s="16"/>
      <c r="CM558" s="16"/>
      <c r="CN558" s="16"/>
      <c r="CO558" s="16"/>
      <c r="CP558" s="16"/>
      <c r="CQ558" s="16"/>
      <c r="CR558" s="16"/>
      <c r="CS558" s="16"/>
      <c r="CT558" s="16"/>
      <c r="CU558" s="16"/>
      <c r="CV558" s="16"/>
      <c r="CW558" s="16"/>
      <c r="CX558" s="16"/>
      <c r="CY558" s="16"/>
      <c r="CZ558" s="16"/>
      <c r="DA558" s="16"/>
      <c r="DB558" s="16"/>
      <c r="DC558" s="16"/>
      <c r="DD558" s="16"/>
      <c r="DE558" s="16"/>
      <c r="DF558" s="16"/>
      <c r="DG558" s="16"/>
      <c r="DH558" s="16"/>
      <c r="DI558" s="16"/>
      <c r="DJ558" s="16"/>
      <c r="DK558" s="16"/>
      <c r="DL558" s="16"/>
      <c r="DM558" s="16"/>
      <c r="DN558" s="16"/>
      <c r="DO558" s="16"/>
      <c r="DP558" s="16"/>
      <c r="DQ558" s="16"/>
      <c r="DR558" s="16"/>
      <c r="DS558" s="16"/>
      <c r="DT558" s="16"/>
      <c r="DU558" s="16"/>
      <c r="DV558" s="16"/>
      <c r="DW558" s="16"/>
      <c r="DX558" s="16"/>
      <c r="DY558" s="16"/>
      <c r="DZ558" s="16"/>
      <c r="EA558" s="16"/>
      <c r="EB558" s="16"/>
      <c r="EC558" s="16"/>
      <c r="ED558" s="16"/>
      <c r="EE558" s="16"/>
      <c r="EF558" s="16"/>
      <c r="EG558" s="16"/>
      <c r="EH558" s="16"/>
      <c r="EI558" s="16"/>
      <c r="EJ558" s="16"/>
      <c r="EK558" s="16"/>
      <c r="EL558" s="16"/>
      <c r="EM558" s="16"/>
      <c r="EN558" s="16"/>
      <c r="EO558" s="16"/>
      <c r="EP558" s="16"/>
      <c r="EQ558" s="16"/>
      <c r="ER558" s="16"/>
      <c r="ES558" s="16"/>
      <c r="ET558" s="16"/>
      <c r="EU558" s="16"/>
      <c r="EV558" s="16"/>
      <c r="EW558" s="16"/>
      <c r="EX558" s="16"/>
      <c r="EY558" s="16"/>
    </row>
    <row r="559" spans="1:155" ht="24.75" customHeight="1" x14ac:dyDescent="0.25">
      <c r="A559" s="16"/>
      <c r="B559" s="16"/>
      <c r="C559" s="74"/>
      <c r="D559" s="74"/>
      <c r="E559" s="16"/>
      <c r="F559" s="16"/>
      <c r="G559" s="16"/>
      <c r="H559" s="16"/>
      <c r="I559" s="16"/>
      <c r="J559" s="157"/>
      <c r="K559" s="157"/>
      <c r="L559" s="16"/>
      <c r="M559" s="16"/>
      <c r="N559" s="16"/>
      <c r="O559" s="16"/>
      <c r="P559" s="16"/>
      <c r="Q559" s="16"/>
      <c r="R559" s="16"/>
      <c r="S559" s="157"/>
      <c r="T559" s="157"/>
      <c r="U559" s="157"/>
      <c r="V559" s="157"/>
      <c r="W559" s="16"/>
      <c r="X559" s="16"/>
      <c r="Y559" s="16"/>
      <c r="Z559" s="16"/>
      <c r="AA559" s="604"/>
      <c r="AB559" s="16"/>
      <c r="AC559" s="16"/>
      <c r="AD559" s="16"/>
      <c r="AE559" s="16"/>
      <c r="AF559" s="16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6"/>
      <c r="BP559" s="16"/>
      <c r="BQ559" s="16"/>
      <c r="BR559" s="16"/>
      <c r="BS559" s="16"/>
      <c r="BT559" s="16"/>
      <c r="BU559" s="16"/>
      <c r="BV559" s="16"/>
      <c r="BW559" s="16"/>
      <c r="BX559" s="16"/>
      <c r="BY559" s="16"/>
      <c r="BZ559" s="16"/>
      <c r="CA559" s="16"/>
      <c r="CB559" s="16"/>
      <c r="CC559" s="16"/>
      <c r="CD559" s="16"/>
      <c r="CE559" s="16"/>
      <c r="CF559" s="16"/>
      <c r="CG559" s="16"/>
      <c r="CH559" s="16"/>
      <c r="CI559" s="16"/>
      <c r="CJ559" s="16"/>
      <c r="CK559" s="16"/>
      <c r="CL559" s="16"/>
      <c r="CM559" s="16"/>
      <c r="CN559" s="16"/>
      <c r="CO559" s="16"/>
      <c r="CP559" s="16"/>
      <c r="CQ559" s="16"/>
      <c r="CR559" s="16"/>
      <c r="CS559" s="16"/>
      <c r="CT559" s="16"/>
      <c r="CU559" s="16"/>
      <c r="CV559" s="16"/>
      <c r="CW559" s="16"/>
      <c r="CX559" s="16"/>
      <c r="CY559" s="16"/>
      <c r="CZ559" s="16"/>
      <c r="DA559" s="16"/>
      <c r="DB559" s="16"/>
      <c r="DC559" s="16"/>
      <c r="DD559" s="16"/>
      <c r="DE559" s="16"/>
      <c r="DF559" s="16"/>
      <c r="DG559" s="16"/>
      <c r="DH559" s="16"/>
      <c r="DI559" s="16"/>
      <c r="DJ559" s="16"/>
      <c r="DK559" s="16"/>
      <c r="DL559" s="16"/>
      <c r="DM559" s="16"/>
      <c r="DN559" s="16"/>
      <c r="DO559" s="16"/>
      <c r="DP559" s="16"/>
      <c r="DQ559" s="16"/>
      <c r="DR559" s="16"/>
      <c r="DS559" s="16"/>
      <c r="DT559" s="16"/>
      <c r="DU559" s="16"/>
      <c r="DV559" s="16"/>
      <c r="DW559" s="16"/>
      <c r="DX559" s="16"/>
      <c r="DY559" s="16"/>
      <c r="DZ559" s="16"/>
      <c r="EA559" s="16"/>
      <c r="EB559" s="16"/>
      <c r="EC559" s="16"/>
      <c r="ED559" s="16"/>
      <c r="EE559" s="16"/>
      <c r="EF559" s="16"/>
      <c r="EG559" s="16"/>
      <c r="EH559" s="16"/>
      <c r="EI559" s="16"/>
      <c r="EJ559" s="16"/>
      <c r="EK559" s="16"/>
      <c r="EL559" s="16"/>
      <c r="EM559" s="16"/>
      <c r="EN559" s="16"/>
      <c r="EO559" s="16"/>
      <c r="EP559" s="16"/>
      <c r="EQ559" s="16"/>
      <c r="ER559" s="16"/>
      <c r="ES559" s="16"/>
      <c r="ET559" s="16"/>
      <c r="EU559" s="16"/>
      <c r="EV559" s="16"/>
      <c r="EW559" s="16"/>
      <c r="EX559" s="16"/>
      <c r="EY559" s="16"/>
    </row>
    <row r="560" spans="1:155" ht="24.75" customHeight="1" x14ac:dyDescent="0.25">
      <c r="A560" s="16"/>
      <c r="B560" s="16"/>
      <c r="C560" s="74"/>
      <c r="D560" s="74"/>
      <c r="E560" s="16"/>
      <c r="F560" s="16"/>
      <c r="G560" s="16"/>
      <c r="H560" s="16"/>
      <c r="I560" s="16"/>
      <c r="J560" s="157"/>
      <c r="K560" s="157"/>
      <c r="L560" s="16"/>
      <c r="M560" s="16"/>
      <c r="N560" s="16"/>
      <c r="O560" s="16"/>
      <c r="P560" s="16"/>
      <c r="Q560" s="16"/>
      <c r="R560" s="16"/>
      <c r="S560" s="157"/>
      <c r="T560" s="157"/>
      <c r="U560" s="157"/>
      <c r="V560" s="157"/>
      <c r="W560" s="16"/>
      <c r="X560" s="16"/>
      <c r="Y560" s="16"/>
      <c r="Z560" s="16"/>
      <c r="AA560" s="604"/>
      <c r="AB560" s="16"/>
      <c r="AC560" s="16"/>
      <c r="AD560" s="16"/>
      <c r="AE560" s="16"/>
      <c r="AF560" s="16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6"/>
      <c r="BP560" s="16"/>
      <c r="BQ560" s="16"/>
      <c r="BR560" s="16"/>
      <c r="BS560" s="16"/>
      <c r="BT560" s="16"/>
      <c r="BU560" s="16"/>
      <c r="BV560" s="16"/>
      <c r="BW560" s="16"/>
      <c r="BX560" s="16"/>
      <c r="BY560" s="16"/>
      <c r="BZ560" s="16"/>
      <c r="CA560" s="16"/>
      <c r="CB560" s="16"/>
      <c r="CC560" s="16"/>
      <c r="CD560" s="16"/>
      <c r="CE560" s="16"/>
      <c r="CF560" s="16"/>
      <c r="CG560" s="16"/>
      <c r="CH560" s="16"/>
      <c r="CI560" s="16"/>
      <c r="CJ560" s="16"/>
      <c r="CK560" s="16"/>
      <c r="CL560" s="16"/>
      <c r="CM560" s="16"/>
      <c r="CN560" s="16"/>
      <c r="CO560" s="16"/>
      <c r="CP560" s="16"/>
      <c r="CQ560" s="16"/>
      <c r="CR560" s="16"/>
      <c r="CS560" s="16"/>
      <c r="CT560" s="16"/>
      <c r="CU560" s="16"/>
      <c r="CV560" s="16"/>
      <c r="CW560" s="16"/>
      <c r="CX560" s="16"/>
      <c r="CY560" s="16"/>
      <c r="CZ560" s="16"/>
      <c r="DA560" s="16"/>
      <c r="DB560" s="16"/>
      <c r="DC560" s="16"/>
      <c r="DD560" s="16"/>
      <c r="DE560" s="16"/>
      <c r="DF560" s="16"/>
      <c r="DG560" s="16"/>
      <c r="DH560" s="16"/>
      <c r="DI560" s="16"/>
      <c r="DJ560" s="16"/>
      <c r="DK560" s="16"/>
      <c r="DL560" s="16"/>
      <c r="DM560" s="16"/>
      <c r="DN560" s="16"/>
      <c r="DO560" s="16"/>
      <c r="DP560" s="16"/>
      <c r="DQ560" s="16"/>
      <c r="DR560" s="16"/>
      <c r="DS560" s="16"/>
      <c r="DT560" s="16"/>
      <c r="DU560" s="16"/>
      <c r="DV560" s="16"/>
      <c r="DW560" s="16"/>
      <c r="DX560" s="16"/>
      <c r="DY560" s="16"/>
      <c r="DZ560" s="16"/>
      <c r="EA560" s="16"/>
      <c r="EB560" s="16"/>
      <c r="EC560" s="16"/>
      <c r="ED560" s="16"/>
      <c r="EE560" s="16"/>
      <c r="EF560" s="16"/>
      <c r="EG560" s="16"/>
      <c r="EH560" s="16"/>
      <c r="EI560" s="16"/>
      <c r="EJ560" s="16"/>
      <c r="EK560" s="16"/>
      <c r="EL560" s="16"/>
      <c r="EM560" s="16"/>
      <c r="EN560" s="16"/>
      <c r="EO560" s="16"/>
      <c r="EP560" s="16"/>
      <c r="EQ560" s="16"/>
      <c r="ER560" s="16"/>
      <c r="ES560" s="16"/>
      <c r="ET560" s="16"/>
      <c r="EU560" s="16"/>
      <c r="EV560" s="16"/>
      <c r="EW560" s="16"/>
      <c r="EX560" s="16"/>
      <c r="EY560" s="16"/>
    </row>
    <row r="561" spans="1:155" ht="24.75" customHeight="1" x14ac:dyDescent="0.25">
      <c r="A561" s="16"/>
      <c r="B561" s="16"/>
      <c r="C561" s="74"/>
      <c r="D561" s="74"/>
      <c r="E561" s="16"/>
      <c r="F561" s="16"/>
      <c r="G561" s="16"/>
      <c r="H561" s="16"/>
      <c r="I561" s="16"/>
      <c r="J561" s="157"/>
      <c r="K561" s="157"/>
      <c r="L561" s="16"/>
      <c r="M561" s="16"/>
      <c r="N561" s="16"/>
      <c r="O561" s="16"/>
      <c r="P561" s="16"/>
      <c r="Q561" s="16"/>
      <c r="R561" s="16"/>
      <c r="S561" s="157"/>
      <c r="T561" s="157"/>
      <c r="U561" s="157"/>
      <c r="V561" s="157"/>
      <c r="W561" s="16"/>
      <c r="X561" s="16"/>
      <c r="Y561" s="16"/>
      <c r="Z561" s="16"/>
      <c r="AA561" s="604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  <c r="BS561" s="16"/>
      <c r="BT561" s="16"/>
      <c r="BU561" s="16"/>
      <c r="BV561" s="16"/>
      <c r="BW561" s="16"/>
      <c r="BX561" s="16"/>
      <c r="BY561" s="16"/>
      <c r="BZ561" s="16"/>
      <c r="CA561" s="16"/>
      <c r="CB561" s="16"/>
      <c r="CC561" s="16"/>
      <c r="CD561" s="16"/>
      <c r="CE561" s="16"/>
      <c r="CF561" s="16"/>
      <c r="CG561" s="16"/>
      <c r="CH561" s="16"/>
      <c r="CI561" s="16"/>
      <c r="CJ561" s="16"/>
      <c r="CK561" s="16"/>
      <c r="CL561" s="16"/>
      <c r="CM561" s="16"/>
      <c r="CN561" s="16"/>
      <c r="CO561" s="16"/>
      <c r="CP561" s="16"/>
      <c r="CQ561" s="16"/>
      <c r="CR561" s="16"/>
      <c r="CS561" s="16"/>
      <c r="CT561" s="16"/>
      <c r="CU561" s="16"/>
      <c r="CV561" s="16"/>
      <c r="CW561" s="16"/>
      <c r="CX561" s="16"/>
      <c r="CY561" s="16"/>
      <c r="CZ561" s="16"/>
      <c r="DA561" s="16"/>
      <c r="DB561" s="16"/>
      <c r="DC561" s="16"/>
      <c r="DD561" s="16"/>
      <c r="DE561" s="16"/>
      <c r="DF561" s="16"/>
      <c r="DG561" s="16"/>
      <c r="DH561" s="16"/>
      <c r="DI561" s="16"/>
      <c r="DJ561" s="16"/>
      <c r="DK561" s="16"/>
      <c r="DL561" s="16"/>
      <c r="DM561" s="16"/>
      <c r="DN561" s="16"/>
      <c r="DO561" s="16"/>
      <c r="DP561" s="16"/>
      <c r="DQ561" s="16"/>
      <c r="DR561" s="16"/>
      <c r="DS561" s="16"/>
      <c r="DT561" s="16"/>
      <c r="DU561" s="16"/>
      <c r="DV561" s="16"/>
      <c r="DW561" s="16"/>
      <c r="DX561" s="16"/>
      <c r="DY561" s="16"/>
      <c r="DZ561" s="16"/>
      <c r="EA561" s="16"/>
      <c r="EB561" s="16"/>
      <c r="EC561" s="16"/>
      <c r="ED561" s="16"/>
      <c r="EE561" s="16"/>
      <c r="EF561" s="16"/>
      <c r="EG561" s="16"/>
      <c r="EH561" s="16"/>
      <c r="EI561" s="16"/>
      <c r="EJ561" s="16"/>
      <c r="EK561" s="16"/>
      <c r="EL561" s="16"/>
      <c r="EM561" s="16"/>
      <c r="EN561" s="16"/>
      <c r="EO561" s="16"/>
      <c r="EP561" s="16"/>
      <c r="EQ561" s="16"/>
      <c r="ER561" s="16"/>
      <c r="ES561" s="16"/>
      <c r="ET561" s="16"/>
      <c r="EU561" s="16"/>
      <c r="EV561" s="16"/>
      <c r="EW561" s="16"/>
      <c r="EX561" s="16"/>
      <c r="EY561" s="16"/>
    </row>
    <row r="562" spans="1:155" ht="24.75" customHeight="1" x14ac:dyDescent="0.25">
      <c r="A562" s="16"/>
      <c r="B562" s="16"/>
      <c r="C562" s="74"/>
      <c r="D562" s="74"/>
      <c r="E562" s="16"/>
      <c r="F562" s="16"/>
      <c r="G562" s="16"/>
      <c r="H562" s="16"/>
      <c r="I562" s="16"/>
      <c r="J562" s="157"/>
      <c r="K562" s="157"/>
      <c r="L562" s="16"/>
      <c r="M562" s="16"/>
      <c r="N562" s="16"/>
      <c r="O562" s="16"/>
      <c r="P562" s="16"/>
      <c r="Q562" s="16"/>
      <c r="R562" s="16"/>
      <c r="S562" s="157"/>
      <c r="T562" s="157"/>
      <c r="U562" s="157"/>
      <c r="V562" s="157"/>
      <c r="W562" s="16"/>
      <c r="X562" s="16"/>
      <c r="Y562" s="16"/>
      <c r="Z562" s="16"/>
      <c r="AA562" s="604"/>
      <c r="AB562" s="16"/>
      <c r="AC562" s="16"/>
      <c r="AD562" s="16"/>
      <c r="AE562" s="16"/>
      <c r="AF562" s="16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6"/>
      <c r="BP562" s="16"/>
      <c r="BQ562" s="16"/>
      <c r="BR562" s="16"/>
      <c r="BS562" s="16"/>
      <c r="BT562" s="16"/>
      <c r="BU562" s="16"/>
      <c r="BV562" s="16"/>
      <c r="BW562" s="16"/>
      <c r="BX562" s="16"/>
      <c r="BY562" s="16"/>
      <c r="BZ562" s="16"/>
      <c r="CA562" s="16"/>
      <c r="CB562" s="16"/>
      <c r="CC562" s="16"/>
      <c r="CD562" s="16"/>
      <c r="CE562" s="16"/>
      <c r="CF562" s="16"/>
      <c r="CG562" s="16"/>
      <c r="CH562" s="16"/>
      <c r="CI562" s="16"/>
      <c r="CJ562" s="16"/>
      <c r="CK562" s="16"/>
      <c r="CL562" s="16"/>
      <c r="CM562" s="16"/>
      <c r="CN562" s="16"/>
      <c r="CO562" s="16"/>
      <c r="CP562" s="16"/>
      <c r="CQ562" s="16"/>
      <c r="CR562" s="16"/>
      <c r="CS562" s="16"/>
      <c r="CT562" s="16"/>
      <c r="CU562" s="16"/>
      <c r="CV562" s="16"/>
      <c r="CW562" s="16"/>
      <c r="CX562" s="16"/>
      <c r="CY562" s="16"/>
      <c r="CZ562" s="16"/>
      <c r="DA562" s="16"/>
      <c r="DB562" s="16"/>
      <c r="DC562" s="16"/>
      <c r="DD562" s="16"/>
      <c r="DE562" s="16"/>
      <c r="DF562" s="16"/>
      <c r="DG562" s="16"/>
      <c r="DH562" s="16"/>
      <c r="DI562" s="16"/>
      <c r="DJ562" s="16"/>
      <c r="DK562" s="16"/>
      <c r="DL562" s="16"/>
      <c r="DM562" s="16"/>
      <c r="DN562" s="16"/>
      <c r="DO562" s="16"/>
      <c r="DP562" s="16"/>
      <c r="DQ562" s="16"/>
      <c r="DR562" s="16"/>
      <c r="DS562" s="16"/>
      <c r="DT562" s="16"/>
      <c r="DU562" s="16"/>
      <c r="DV562" s="16"/>
      <c r="DW562" s="16"/>
      <c r="DX562" s="16"/>
      <c r="DY562" s="16"/>
      <c r="DZ562" s="16"/>
      <c r="EA562" s="16"/>
      <c r="EB562" s="16"/>
      <c r="EC562" s="16"/>
      <c r="ED562" s="16"/>
      <c r="EE562" s="16"/>
      <c r="EF562" s="16"/>
      <c r="EG562" s="16"/>
      <c r="EH562" s="16"/>
      <c r="EI562" s="16"/>
      <c r="EJ562" s="16"/>
      <c r="EK562" s="16"/>
      <c r="EL562" s="16"/>
      <c r="EM562" s="16"/>
      <c r="EN562" s="16"/>
      <c r="EO562" s="16"/>
      <c r="EP562" s="16"/>
      <c r="EQ562" s="16"/>
      <c r="ER562" s="16"/>
      <c r="ES562" s="16"/>
      <c r="ET562" s="16"/>
      <c r="EU562" s="16"/>
      <c r="EV562" s="16"/>
      <c r="EW562" s="16"/>
      <c r="EX562" s="16"/>
      <c r="EY562" s="16"/>
    </row>
    <row r="563" spans="1:155" ht="24.75" customHeight="1" x14ac:dyDescent="0.25">
      <c r="A563" s="16"/>
      <c r="B563" s="16"/>
      <c r="C563" s="74"/>
      <c r="D563" s="74"/>
      <c r="E563" s="16"/>
      <c r="F563" s="16"/>
      <c r="G563" s="16"/>
      <c r="H563" s="16"/>
      <c r="I563" s="16"/>
      <c r="J563" s="157"/>
      <c r="K563" s="157"/>
      <c r="L563" s="16"/>
      <c r="M563" s="16"/>
      <c r="N563" s="16"/>
      <c r="O563" s="16"/>
      <c r="P563" s="16"/>
      <c r="Q563" s="16"/>
      <c r="R563" s="16"/>
      <c r="S563" s="157"/>
      <c r="T563" s="157"/>
      <c r="U563" s="157"/>
      <c r="V563" s="157"/>
      <c r="W563" s="16"/>
      <c r="X563" s="16"/>
      <c r="Y563" s="16"/>
      <c r="Z563" s="16"/>
      <c r="AA563" s="604"/>
      <c r="AB563" s="16"/>
      <c r="AC563" s="1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6"/>
      <c r="BP563" s="16"/>
      <c r="BQ563" s="16"/>
      <c r="BR563" s="16"/>
      <c r="BS563" s="16"/>
      <c r="BT563" s="16"/>
      <c r="BU563" s="16"/>
      <c r="BV563" s="16"/>
      <c r="BW563" s="16"/>
      <c r="BX563" s="16"/>
      <c r="BY563" s="16"/>
      <c r="BZ563" s="16"/>
      <c r="CA563" s="16"/>
      <c r="CB563" s="16"/>
      <c r="CC563" s="16"/>
      <c r="CD563" s="16"/>
      <c r="CE563" s="16"/>
      <c r="CF563" s="16"/>
      <c r="CG563" s="16"/>
      <c r="CH563" s="16"/>
      <c r="CI563" s="16"/>
      <c r="CJ563" s="16"/>
      <c r="CK563" s="16"/>
      <c r="CL563" s="16"/>
      <c r="CM563" s="16"/>
      <c r="CN563" s="16"/>
      <c r="CO563" s="16"/>
      <c r="CP563" s="16"/>
      <c r="CQ563" s="16"/>
      <c r="CR563" s="16"/>
      <c r="CS563" s="16"/>
      <c r="CT563" s="16"/>
      <c r="CU563" s="16"/>
      <c r="CV563" s="16"/>
      <c r="CW563" s="16"/>
      <c r="CX563" s="16"/>
      <c r="CY563" s="16"/>
      <c r="CZ563" s="16"/>
      <c r="DA563" s="16"/>
      <c r="DB563" s="16"/>
      <c r="DC563" s="16"/>
      <c r="DD563" s="16"/>
      <c r="DE563" s="16"/>
      <c r="DF563" s="16"/>
      <c r="DG563" s="16"/>
      <c r="DH563" s="16"/>
      <c r="DI563" s="16"/>
      <c r="DJ563" s="16"/>
      <c r="DK563" s="16"/>
      <c r="DL563" s="16"/>
      <c r="DM563" s="16"/>
      <c r="DN563" s="16"/>
      <c r="DO563" s="16"/>
      <c r="DP563" s="16"/>
      <c r="DQ563" s="16"/>
      <c r="DR563" s="16"/>
      <c r="DS563" s="16"/>
      <c r="DT563" s="16"/>
      <c r="DU563" s="16"/>
      <c r="DV563" s="16"/>
      <c r="DW563" s="16"/>
      <c r="DX563" s="16"/>
      <c r="DY563" s="16"/>
      <c r="DZ563" s="16"/>
      <c r="EA563" s="16"/>
      <c r="EB563" s="16"/>
      <c r="EC563" s="16"/>
      <c r="ED563" s="16"/>
      <c r="EE563" s="16"/>
      <c r="EF563" s="16"/>
      <c r="EG563" s="16"/>
      <c r="EH563" s="16"/>
      <c r="EI563" s="16"/>
      <c r="EJ563" s="16"/>
      <c r="EK563" s="16"/>
      <c r="EL563" s="16"/>
      <c r="EM563" s="16"/>
      <c r="EN563" s="16"/>
      <c r="EO563" s="16"/>
      <c r="EP563" s="16"/>
      <c r="EQ563" s="16"/>
      <c r="ER563" s="16"/>
      <c r="ES563" s="16"/>
      <c r="ET563" s="16"/>
      <c r="EU563" s="16"/>
      <c r="EV563" s="16"/>
      <c r="EW563" s="16"/>
      <c r="EX563" s="16"/>
      <c r="EY563" s="16"/>
    </row>
    <row r="564" spans="1:155" ht="24.75" customHeight="1" x14ac:dyDescent="0.25">
      <c r="A564" s="16"/>
      <c r="B564" s="16"/>
      <c r="C564" s="74"/>
      <c r="D564" s="74"/>
      <c r="E564" s="16"/>
      <c r="F564" s="16"/>
      <c r="G564" s="16"/>
      <c r="H564" s="16"/>
      <c r="I564" s="16"/>
      <c r="J564" s="157"/>
      <c r="K564" s="157"/>
      <c r="L564" s="16"/>
      <c r="M564" s="16"/>
      <c r="N564" s="16"/>
      <c r="O564" s="16"/>
      <c r="P564" s="16"/>
      <c r="Q564" s="16"/>
      <c r="R564" s="16"/>
      <c r="S564" s="157"/>
      <c r="T564" s="157"/>
      <c r="U564" s="157"/>
      <c r="V564" s="157"/>
      <c r="W564" s="16"/>
      <c r="X564" s="16"/>
      <c r="Y564" s="16"/>
      <c r="Z564" s="16"/>
      <c r="AA564" s="604"/>
      <c r="AB564" s="16"/>
      <c r="AC564" s="16"/>
      <c r="AD564" s="16"/>
      <c r="AE564" s="16"/>
      <c r="AF564" s="16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6"/>
      <c r="BP564" s="16"/>
      <c r="BQ564" s="16"/>
      <c r="BR564" s="16"/>
      <c r="BS564" s="16"/>
      <c r="BT564" s="16"/>
      <c r="BU564" s="16"/>
      <c r="BV564" s="16"/>
      <c r="BW564" s="16"/>
      <c r="BX564" s="16"/>
      <c r="BY564" s="16"/>
      <c r="BZ564" s="16"/>
      <c r="CA564" s="16"/>
      <c r="CB564" s="16"/>
      <c r="CC564" s="16"/>
      <c r="CD564" s="16"/>
      <c r="CE564" s="16"/>
      <c r="CF564" s="16"/>
      <c r="CG564" s="16"/>
      <c r="CH564" s="16"/>
      <c r="CI564" s="16"/>
      <c r="CJ564" s="16"/>
      <c r="CK564" s="16"/>
      <c r="CL564" s="16"/>
      <c r="CM564" s="16"/>
      <c r="CN564" s="16"/>
      <c r="CO564" s="16"/>
      <c r="CP564" s="16"/>
      <c r="CQ564" s="16"/>
      <c r="CR564" s="16"/>
      <c r="CS564" s="16"/>
      <c r="CT564" s="16"/>
      <c r="CU564" s="16"/>
      <c r="CV564" s="16"/>
      <c r="CW564" s="16"/>
      <c r="CX564" s="16"/>
      <c r="CY564" s="16"/>
      <c r="CZ564" s="16"/>
      <c r="DA564" s="16"/>
      <c r="DB564" s="16"/>
      <c r="DC564" s="16"/>
      <c r="DD564" s="16"/>
      <c r="DE564" s="16"/>
      <c r="DF564" s="16"/>
      <c r="DG564" s="16"/>
      <c r="DH564" s="16"/>
      <c r="DI564" s="16"/>
      <c r="DJ564" s="16"/>
      <c r="DK564" s="16"/>
      <c r="DL564" s="16"/>
      <c r="DM564" s="16"/>
      <c r="DN564" s="16"/>
      <c r="DO564" s="16"/>
      <c r="DP564" s="16"/>
      <c r="DQ564" s="16"/>
      <c r="DR564" s="16"/>
      <c r="DS564" s="16"/>
      <c r="DT564" s="16"/>
      <c r="DU564" s="16"/>
      <c r="DV564" s="16"/>
      <c r="DW564" s="16"/>
      <c r="DX564" s="16"/>
      <c r="DY564" s="16"/>
      <c r="DZ564" s="16"/>
      <c r="EA564" s="16"/>
      <c r="EB564" s="16"/>
      <c r="EC564" s="16"/>
      <c r="ED564" s="16"/>
      <c r="EE564" s="16"/>
      <c r="EF564" s="16"/>
      <c r="EG564" s="16"/>
      <c r="EH564" s="16"/>
      <c r="EI564" s="16"/>
      <c r="EJ564" s="16"/>
      <c r="EK564" s="16"/>
      <c r="EL564" s="16"/>
      <c r="EM564" s="16"/>
      <c r="EN564" s="16"/>
      <c r="EO564" s="16"/>
      <c r="EP564" s="16"/>
      <c r="EQ564" s="16"/>
      <c r="ER564" s="16"/>
      <c r="ES564" s="16"/>
      <c r="ET564" s="16"/>
      <c r="EU564" s="16"/>
      <c r="EV564" s="16"/>
      <c r="EW564" s="16"/>
      <c r="EX564" s="16"/>
      <c r="EY564" s="16"/>
    </row>
    <row r="565" spans="1:155" ht="24.75" customHeight="1" x14ac:dyDescent="0.25">
      <c r="A565" s="16"/>
      <c r="B565" s="16"/>
      <c r="C565" s="74"/>
      <c r="D565" s="74"/>
      <c r="E565" s="16"/>
      <c r="F565" s="16"/>
      <c r="G565" s="16"/>
      <c r="H565" s="16"/>
      <c r="I565" s="16"/>
      <c r="J565" s="157"/>
      <c r="K565" s="157"/>
      <c r="L565" s="16"/>
      <c r="M565" s="16"/>
      <c r="N565" s="16"/>
      <c r="O565" s="16"/>
      <c r="P565" s="16"/>
      <c r="Q565" s="16"/>
      <c r="R565" s="16"/>
      <c r="S565" s="157"/>
      <c r="T565" s="157"/>
      <c r="U565" s="157"/>
      <c r="V565" s="157"/>
      <c r="W565" s="16"/>
      <c r="X565" s="16"/>
      <c r="Y565" s="16"/>
      <c r="Z565" s="16"/>
      <c r="AA565" s="604"/>
      <c r="AB565" s="16"/>
      <c r="AC565" s="16"/>
      <c r="AD565" s="16"/>
      <c r="AE565" s="16"/>
      <c r="AF565" s="16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6"/>
      <c r="BP565" s="16"/>
      <c r="BQ565" s="16"/>
      <c r="BR565" s="16"/>
      <c r="BS565" s="16"/>
      <c r="BT565" s="16"/>
      <c r="BU565" s="16"/>
      <c r="BV565" s="16"/>
      <c r="BW565" s="16"/>
      <c r="BX565" s="16"/>
      <c r="BY565" s="16"/>
      <c r="BZ565" s="16"/>
      <c r="CA565" s="16"/>
      <c r="CB565" s="16"/>
      <c r="CC565" s="16"/>
      <c r="CD565" s="16"/>
      <c r="CE565" s="16"/>
      <c r="CF565" s="16"/>
      <c r="CG565" s="16"/>
      <c r="CH565" s="16"/>
      <c r="CI565" s="16"/>
      <c r="CJ565" s="16"/>
      <c r="CK565" s="16"/>
      <c r="CL565" s="16"/>
      <c r="CM565" s="16"/>
      <c r="CN565" s="16"/>
      <c r="CO565" s="16"/>
      <c r="CP565" s="16"/>
      <c r="CQ565" s="16"/>
      <c r="CR565" s="16"/>
      <c r="CS565" s="16"/>
      <c r="CT565" s="16"/>
      <c r="CU565" s="16"/>
      <c r="CV565" s="16"/>
      <c r="CW565" s="16"/>
      <c r="CX565" s="16"/>
      <c r="CY565" s="16"/>
      <c r="CZ565" s="16"/>
      <c r="DA565" s="16"/>
      <c r="DB565" s="16"/>
      <c r="DC565" s="16"/>
      <c r="DD565" s="16"/>
      <c r="DE565" s="16"/>
      <c r="DF565" s="16"/>
      <c r="DG565" s="16"/>
      <c r="DH565" s="16"/>
      <c r="DI565" s="16"/>
      <c r="DJ565" s="16"/>
      <c r="DK565" s="16"/>
      <c r="DL565" s="16"/>
      <c r="DM565" s="16"/>
      <c r="DN565" s="16"/>
      <c r="DO565" s="16"/>
      <c r="DP565" s="16"/>
      <c r="DQ565" s="16"/>
      <c r="DR565" s="16"/>
      <c r="DS565" s="16"/>
      <c r="DT565" s="16"/>
      <c r="DU565" s="16"/>
      <c r="DV565" s="16"/>
      <c r="DW565" s="16"/>
      <c r="DX565" s="16"/>
      <c r="DY565" s="16"/>
      <c r="DZ565" s="16"/>
      <c r="EA565" s="16"/>
      <c r="EB565" s="16"/>
      <c r="EC565" s="16"/>
      <c r="ED565" s="16"/>
      <c r="EE565" s="16"/>
      <c r="EF565" s="16"/>
      <c r="EG565" s="16"/>
      <c r="EH565" s="16"/>
      <c r="EI565" s="16"/>
      <c r="EJ565" s="16"/>
      <c r="EK565" s="16"/>
      <c r="EL565" s="16"/>
      <c r="EM565" s="16"/>
      <c r="EN565" s="16"/>
      <c r="EO565" s="16"/>
      <c r="EP565" s="16"/>
      <c r="EQ565" s="16"/>
      <c r="ER565" s="16"/>
      <c r="ES565" s="16"/>
      <c r="ET565" s="16"/>
      <c r="EU565" s="16"/>
      <c r="EV565" s="16"/>
      <c r="EW565" s="16"/>
      <c r="EX565" s="16"/>
      <c r="EY565" s="16"/>
    </row>
    <row r="566" spans="1:155" ht="24.75" customHeight="1" x14ac:dyDescent="0.25">
      <c r="A566" s="16"/>
      <c r="B566" s="16"/>
      <c r="C566" s="74"/>
      <c r="D566" s="74"/>
      <c r="E566" s="16"/>
      <c r="F566" s="16"/>
      <c r="G566" s="16"/>
      <c r="H566" s="16"/>
      <c r="I566" s="16"/>
      <c r="J566" s="157"/>
      <c r="K566" s="157"/>
      <c r="L566" s="16"/>
      <c r="M566" s="16"/>
      <c r="N566" s="16"/>
      <c r="O566" s="16"/>
      <c r="P566" s="16"/>
      <c r="Q566" s="16"/>
      <c r="R566" s="16"/>
      <c r="S566" s="157"/>
      <c r="T566" s="157"/>
      <c r="U566" s="157"/>
      <c r="V566" s="157"/>
      <c r="W566" s="16"/>
      <c r="X566" s="16"/>
      <c r="Y566" s="16"/>
      <c r="Z566" s="16"/>
      <c r="AA566" s="604"/>
      <c r="AB566" s="16"/>
      <c r="AC566" s="16"/>
      <c r="AD566" s="16"/>
      <c r="AE566" s="16"/>
      <c r="AF566" s="16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6"/>
      <c r="BP566" s="16"/>
      <c r="BQ566" s="16"/>
      <c r="BR566" s="16"/>
      <c r="BS566" s="16"/>
      <c r="BT566" s="16"/>
      <c r="BU566" s="16"/>
      <c r="BV566" s="16"/>
      <c r="BW566" s="16"/>
      <c r="BX566" s="16"/>
      <c r="BY566" s="16"/>
      <c r="BZ566" s="16"/>
      <c r="CA566" s="16"/>
      <c r="CB566" s="16"/>
      <c r="CC566" s="16"/>
      <c r="CD566" s="16"/>
      <c r="CE566" s="16"/>
      <c r="CF566" s="16"/>
      <c r="CG566" s="16"/>
      <c r="CH566" s="16"/>
      <c r="CI566" s="16"/>
      <c r="CJ566" s="16"/>
      <c r="CK566" s="16"/>
      <c r="CL566" s="16"/>
      <c r="CM566" s="16"/>
      <c r="CN566" s="16"/>
      <c r="CO566" s="16"/>
      <c r="CP566" s="16"/>
      <c r="CQ566" s="16"/>
      <c r="CR566" s="16"/>
      <c r="CS566" s="16"/>
      <c r="CT566" s="16"/>
      <c r="CU566" s="16"/>
      <c r="CV566" s="16"/>
      <c r="CW566" s="16"/>
      <c r="CX566" s="16"/>
      <c r="CY566" s="16"/>
      <c r="CZ566" s="16"/>
      <c r="DA566" s="16"/>
      <c r="DB566" s="16"/>
      <c r="DC566" s="16"/>
      <c r="DD566" s="16"/>
      <c r="DE566" s="16"/>
      <c r="DF566" s="16"/>
      <c r="DG566" s="16"/>
      <c r="DH566" s="16"/>
      <c r="DI566" s="16"/>
      <c r="DJ566" s="16"/>
      <c r="DK566" s="16"/>
      <c r="DL566" s="16"/>
      <c r="DM566" s="16"/>
      <c r="DN566" s="16"/>
      <c r="DO566" s="16"/>
      <c r="DP566" s="16"/>
      <c r="DQ566" s="16"/>
      <c r="DR566" s="16"/>
      <c r="DS566" s="16"/>
      <c r="DT566" s="16"/>
      <c r="DU566" s="16"/>
      <c r="DV566" s="16"/>
      <c r="DW566" s="16"/>
      <c r="DX566" s="16"/>
      <c r="DY566" s="16"/>
      <c r="DZ566" s="16"/>
      <c r="EA566" s="16"/>
      <c r="EB566" s="16"/>
      <c r="EC566" s="16"/>
      <c r="ED566" s="16"/>
      <c r="EE566" s="16"/>
      <c r="EF566" s="16"/>
      <c r="EG566" s="16"/>
      <c r="EH566" s="16"/>
      <c r="EI566" s="16"/>
      <c r="EJ566" s="16"/>
      <c r="EK566" s="16"/>
      <c r="EL566" s="16"/>
      <c r="EM566" s="16"/>
      <c r="EN566" s="16"/>
      <c r="EO566" s="16"/>
      <c r="EP566" s="16"/>
      <c r="EQ566" s="16"/>
      <c r="ER566" s="16"/>
      <c r="ES566" s="16"/>
      <c r="ET566" s="16"/>
      <c r="EU566" s="16"/>
      <c r="EV566" s="16"/>
      <c r="EW566" s="16"/>
      <c r="EX566" s="16"/>
      <c r="EY566" s="16"/>
    </row>
    <row r="567" spans="1:155" ht="24.75" customHeight="1" x14ac:dyDescent="0.25">
      <c r="A567" s="16"/>
      <c r="B567" s="16"/>
      <c r="C567" s="74"/>
      <c r="D567" s="74"/>
      <c r="E567" s="16"/>
      <c r="F567" s="16"/>
      <c r="G567" s="16"/>
      <c r="H567" s="16"/>
      <c r="I567" s="16"/>
      <c r="J567" s="157"/>
      <c r="K567" s="157"/>
      <c r="L567" s="16"/>
      <c r="M567" s="16"/>
      <c r="N567" s="16"/>
      <c r="O567" s="16"/>
      <c r="P567" s="16"/>
      <c r="Q567" s="16"/>
      <c r="R567" s="16"/>
      <c r="S567" s="157"/>
      <c r="T567" s="157"/>
      <c r="U567" s="157"/>
      <c r="V567" s="157"/>
      <c r="W567" s="16"/>
      <c r="X567" s="16"/>
      <c r="Y567" s="16"/>
      <c r="Z567" s="16"/>
      <c r="AA567" s="604"/>
      <c r="AB567" s="16"/>
      <c r="AC567" s="16"/>
      <c r="AD567" s="16"/>
      <c r="AE567" s="16"/>
      <c r="AF567" s="16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6"/>
      <c r="BP567" s="16"/>
      <c r="BQ567" s="16"/>
      <c r="BR567" s="16"/>
      <c r="BS567" s="16"/>
      <c r="BT567" s="16"/>
      <c r="BU567" s="16"/>
      <c r="BV567" s="16"/>
      <c r="BW567" s="16"/>
      <c r="BX567" s="16"/>
      <c r="BY567" s="16"/>
      <c r="BZ567" s="16"/>
      <c r="CA567" s="16"/>
      <c r="CB567" s="16"/>
      <c r="CC567" s="16"/>
      <c r="CD567" s="16"/>
      <c r="CE567" s="16"/>
      <c r="CF567" s="16"/>
      <c r="CG567" s="16"/>
      <c r="CH567" s="16"/>
      <c r="CI567" s="16"/>
      <c r="CJ567" s="16"/>
      <c r="CK567" s="16"/>
      <c r="CL567" s="16"/>
      <c r="CM567" s="16"/>
      <c r="CN567" s="16"/>
      <c r="CO567" s="16"/>
      <c r="CP567" s="16"/>
      <c r="CQ567" s="16"/>
      <c r="CR567" s="16"/>
      <c r="CS567" s="16"/>
      <c r="CT567" s="16"/>
      <c r="CU567" s="16"/>
      <c r="CV567" s="16"/>
      <c r="CW567" s="16"/>
      <c r="CX567" s="16"/>
      <c r="CY567" s="16"/>
      <c r="CZ567" s="16"/>
      <c r="DA567" s="16"/>
      <c r="DB567" s="16"/>
      <c r="DC567" s="16"/>
      <c r="DD567" s="16"/>
      <c r="DE567" s="16"/>
      <c r="DF567" s="16"/>
      <c r="DG567" s="16"/>
      <c r="DH567" s="16"/>
      <c r="DI567" s="16"/>
      <c r="DJ567" s="16"/>
      <c r="DK567" s="16"/>
      <c r="DL567" s="16"/>
      <c r="DM567" s="16"/>
      <c r="DN567" s="16"/>
      <c r="DO567" s="16"/>
      <c r="DP567" s="16"/>
      <c r="DQ567" s="16"/>
      <c r="DR567" s="16"/>
      <c r="DS567" s="16"/>
      <c r="DT567" s="16"/>
      <c r="DU567" s="16"/>
      <c r="DV567" s="16"/>
      <c r="DW567" s="16"/>
      <c r="DX567" s="16"/>
      <c r="DY567" s="16"/>
      <c r="DZ567" s="16"/>
      <c r="EA567" s="16"/>
      <c r="EB567" s="16"/>
      <c r="EC567" s="16"/>
      <c r="ED567" s="16"/>
      <c r="EE567" s="16"/>
      <c r="EF567" s="16"/>
      <c r="EG567" s="16"/>
      <c r="EH567" s="16"/>
      <c r="EI567" s="16"/>
      <c r="EJ567" s="16"/>
      <c r="EK567" s="16"/>
      <c r="EL567" s="16"/>
      <c r="EM567" s="16"/>
      <c r="EN567" s="16"/>
      <c r="EO567" s="16"/>
      <c r="EP567" s="16"/>
      <c r="EQ567" s="16"/>
      <c r="ER567" s="16"/>
      <c r="ES567" s="16"/>
      <c r="ET567" s="16"/>
      <c r="EU567" s="16"/>
      <c r="EV567" s="16"/>
      <c r="EW567" s="16"/>
      <c r="EX567" s="16"/>
      <c r="EY567" s="16"/>
    </row>
    <row r="568" spans="1:155" ht="24.75" customHeight="1" x14ac:dyDescent="0.25">
      <c r="A568" s="16"/>
      <c r="B568" s="16"/>
      <c r="C568" s="74"/>
      <c r="D568" s="74"/>
      <c r="E568" s="16"/>
      <c r="F568" s="16"/>
      <c r="G568" s="16"/>
      <c r="H568" s="16"/>
      <c r="I568" s="16"/>
      <c r="J568" s="157"/>
      <c r="K568" s="157"/>
      <c r="L568" s="16"/>
      <c r="M568" s="16"/>
      <c r="N568" s="16"/>
      <c r="O568" s="16"/>
      <c r="P568" s="16"/>
      <c r="Q568" s="16"/>
      <c r="R568" s="16"/>
      <c r="S568" s="157"/>
      <c r="T568" s="157"/>
      <c r="U568" s="157"/>
      <c r="V568" s="157"/>
      <c r="W568" s="16"/>
      <c r="X568" s="16"/>
      <c r="Y568" s="16"/>
      <c r="Z568" s="16"/>
      <c r="AA568" s="604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  <c r="BS568" s="16"/>
      <c r="BT568" s="16"/>
      <c r="BU568" s="16"/>
      <c r="BV568" s="16"/>
      <c r="BW568" s="16"/>
      <c r="BX568" s="16"/>
      <c r="BY568" s="16"/>
      <c r="BZ568" s="16"/>
      <c r="CA568" s="16"/>
      <c r="CB568" s="16"/>
      <c r="CC568" s="16"/>
      <c r="CD568" s="16"/>
      <c r="CE568" s="16"/>
      <c r="CF568" s="16"/>
      <c r="CG568" s="16"/>
      <c r="CH568" s="16"/>
      <c r="CI568" s="16"/>
      <c r="CJ568" s="16"/>
      <c r="CK568" s="16"/>
      <c r="CL568" s="16"/>
      <c r="CM568" s="16"/>
      <c r="CN568" s="16"/>
      <c r="CO568" s="16"/>
      <c r="CP568" s="16"/>
      <c r="CQ568" s="16"/>
      <c r="CR568" s="16"/>
      <c r="CS568" s="16"/>
      <c r="CT568" s="16"/>
      <c r="CU568" s="16"/>
      <c r="CV568" s="16"/>
      <c r="CW568" s="16"/>
      <c r="CX568" s="16"/>
      <c r="CY568" s="16"/>
      <c r="CZ568" s="16"/>
      <c r="DA568" s="16"/>
      <c r="DB568" s="16"/>
      <c r="DC568" s="16"/>
      <c r="DD568" s="16"/>
      <c r="DE568" s="16"/>
      <c r="DF568" s="16"/>
      <c r="DG568" s="16"/>
      <c r="DH568" s="16"/>
      <c r="DI568" s="16"/>
      <c r="DJ568" s="16"/>
      <c r="DK568" s="16"/>
      <c r="DL568" s="16"/>
      <c r="DM568" s="16"/>
      <c r="DN568" s="16"/>
      <c r="DO568" s="16"/>
      <c r="DP568" s="16"/>
      <c r="DQ568" s="16"/>
      <c r="DR568" s="16"/>
      <c r="DS568" s="16"/>
      <c r="DT568" s="16"/>
      <c r="DU568" s="16"/>
      <c r="DV568" s="16"/>
      <c r="DW568" s="16"/>
      <c r="DX568" s="16"/>
      <c r="DY568" s="16"/>
      <c r="DZ568" s="16"/>
      <c r="EA568" s="16"/>
      <c r="EB568" s="16"/>
      <c r="EC568" s="16"/>
      <c r="ED568" s="16"/>
      <c r="EE568" s="16"/>
      <c r="EF568" s="16"/>
      <c r="EG568" s="16"/>
      <c r="EH568" s="16"/>
      <c r="EI568" s="16"/>
      <c r="EJ568" s="16"/>
      <c r="EK568" s="16"/>
      <c r="EL568" s="16"/>
      <c r="EM568" s="16"/>
      <c r="EN568" s="16"/>
      <c r="EO568" s="16"/>
      <c r="EP568" s="16"/>
      <c r="EQ568" s="16"/>
      <c r="ER568" s="16"/>
      <c r="ES568" s="16"/>
      <c r="ET568" s="16"/>
      <c r="EU568" s="16"/>
      <c r="EV568" s="16"/>
      <c r="EW568" s="16"/>
      <c r="EX568" s="16"/>
      <c r="EY568" s="16"/>
    </row>
    <row r="569" spans="1:155" ht="24.75" customHeight="1" x14ac:dyDescent="0.25">
      <c r="A569" s="16"/>
      <c r="B569" s="16"/>
      <c r="C569" s="74"/>
      <c r="D569" s="74"/>
      <c r="E569" s="16"/>
      <c r="F569" s="16"/>
      <c r="G569" s="16"/>
      <c r="H569" s="16"/>
      <c r="I569" s="16"/>
      <c r="J569" s="157"/>
      <c r="K569" s="157"/>
      <c r="L569" s="16"/>
      <c r="M569" s="16"/>
      <c r="N569" s="16"/>
      <c r="O569" s="16"/>
      <c r="P569" s="16"/>
      <c r="Q569" s="16"/>
      <c r="R569" s="16"/>
      <c r="S569" s="157"/>
      <c r="T569" s="157"/>
      <c r="U569" s="157"/>
      <c r="V569" s="157"/>
      <c r="W569" s="16"/>
      <c r="X569" s="16"/>
      <c r="Y569" s="16"/>
      <c r="Z569" s="16"/>
      <c r="AA569" s="604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  <c r="BS569" s="16"/>
      <c r="BT569" s="16"/>
      <c r="BU569" s="16"/>
      <c r="BV569" s="16"/>
      <c r="BW569" s="16"/>
      <c r="BX569" s="16"/>
      <c r="BY569" s="16"/>
      <c r="BZ569" s="16"/>
      <c r="CA569" s="16"/>
      <c r="CB569" s="16"/>
      <c r="CC569" s="16"/>
      <c r="CD569" s="16"/>
      <c r="CE569" s="16"/>
      <c r="CF569" s="16"/>
      <c r="CG569" s="16"/>
      <c r="CH569" s="16"/>
      <c r="CI569" s="16"/>
      <c r="CJ569" s="16"/>
      <c r="CK569" s="16"/>
      <c r="CL569" s="16"/>
      <c r="CM569" s="16"/>
      <c r="CN569" s="16"/>
      <c r="CO569" s="16"/>
      <c r="CP569" s="16"/>
      <c r="CQ569" s="16"/>
      <c r="CR569" s="16"/>
      <c r="CS569" s="16"/>
      <c r="CT569" s="16"/>
      <c r="CU569" s="16"/>
      <c r="CV569" s="16"/>
      <c r="CW569" s="16"/>
      <c r="CX569" s="16"/>
      <c r="CY569" s="16"/>
      <c r="CZ569" s="16"/>
      <c r="DA569" s="16"/>
      <c r="DB569" s="16"/>
      <c r="DC569" s="16"/>
      <c r="DD569" s="16"/>
      <c r="DE569" s="16"/>
      <c r="DF569" s="16"/>
      <c r="DG569" s="16"/>
      <c r="DH569" s="16"/>
      <c r="DI569" s="16"/>
      <c r="DJ569" s="16"/>
      <c r="DK569" s="16"/>
      <c r="DL569" s="16"/>
      <c r="DM569" s="16"/>
      <c r="DN569" s="16"/>
      <c r="DO569" s="16"/>
      <c r="DP569" s="16"/>
      <c r="DQ569" s="16"/>
      <c r="DR569" s="16"/>
      <c r="DS569" s="16"/>
      <c r="DT569" s="16"/>
      <c r="DU569" s="16"/>
      <c r="DV569" s="16"/>
      <c r="DW569" s="16"/>
      <c r="DX569" s="16"/>
      <c r="DY569" s="16"/>
      <c r="DZ569" s="16"/>
      <c r="EA569" s="16"/>
      <c r="EB569" s="16"/>
      <c r="EC569" s="16"/>
      <c r="ED569" s="16"/>
      <c r="EE569" s="16"/>
      <c r="EF569" s="16"/>
      <c r="EG569" s="16"/>
      <c r="EH569" s="16"/>
      <c r="EI569" s="16"/>
      <c r="EJ569" s="16"/>
      <c r="EK569" s="16"/>
      <c r="EL569" s="16"/>
      <c r="EM569" s="16"/>
      <c r="EN569" s="16"/>
      <c r="EO569" s="16"/>
      <c r="EP569" s="16"/>
      <c r="EQ569" s="16"/>
      <c r="ER569" s="16"/>
      <c r="ES569" s="16"/>
      <c r="ET569" s="16"/>
      <c r="EU569" s="16"/>
      <c r="EV569" s="16"/>
      <c r="EW569" s="16"/>
      <c r="EX569" s="16"/>
      <c r="EY569" s="16"/>
    </row>
    <row r="570" spans="1:155" ht="24.75" customHeight="1" x14ac:dyDescent="0.25">
      <c r="A570" s="16"/>
      <c r="B570" s="16"/>
      <c r="C570" s="74"/>
      <c r="D570" s="74"/>
      <c r="E570" s="16"/>
      <c r="F570" s="16"/>
      <c r="G570" s="16"/>
      <c r="H570" s="16"/>
      <c r="I570" s="16"/>
      <c r="J570" s="157"/>
      <c r="K570" s="157"/>
      <c r="L570" s="16"/>
      <c r="M570" s="16"/>
      <c r="N570" s="16"/>
      <c r="O570" s="16"/>
      <c r="P570" s="16"/>
      <c r="Q570" s="16"/>
      <c r="R570" s="16"/>
      <c r="S570" s="157"/>
      <c r="T570" s="157"/>
      <c r="U570" s="157"/>
      <c r="V570" s="157"/>
      <c r="W570" s="16"/>
      <c r="X570" s="16"/>
      <c r="Y570" s="16"/>
      <c r="Z570" s="16"/>
      <c r="AA570" s="604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16"/>
      <c r="BZ570" s="16"/>
      <c r="CA570" s="16"/>
      <c r="CB570" s="16"/>
      <c r="CC570" s="16"/>
      <c r="CD570" s="16"/>
      <c r="CE570" s="16"/>
      <c r="CF570" s="16"/>
      <c r="CG570" s="16"/>
      <c r="CH570" s="16"/>
      <c r="CI570" s="16"/>
      <c r="CJ570" s="16"/>
      <c r="CK570" s="16"/>
      <c r="CL570" s="16"/>
      <c r="CM570" s="16"/>
      <c r="CN570" s="16"/>
      <c r="CO570" s="16"/>
      <c r="CP570" s="16"/>
      <c r="CQ570" s="16"/>
      <c r="CR570" s="16"/>
      <c r="CS570" s="16"/>
      <c r="CT570" s="16"/>
      <c r="CU570" s="16"/>
      <c r="CV570" s="16"/>
      <c r="CW570" s="16"/>
      <c r="CX570" s="16"/>
      <c r="CY570" s="16"/>
      <c r="CZ570" s="16"/>
      <c r="DA570" s="16"/>
      <c r="DB570" s="16"/>
      <c r="DC570" s="16"/>
      <c r="DD570" s="16"/>
      <c r="DE570" s="16"/>
      <c r="DF570" s="16"/>
      <c r="DG570" s="16"/>
      <c r="DH570" s="16"/>
      <c r="DI570" s="16"/>
      <c r="DJ570" s="16"/>
      <c r="DK570" s="16"/>
      <c r="DL570" s="16"/>
      <c r="DM570" s="16"/>
      <c r="DN570" s="16"/>
      <c r="DO570" s="16"/>
      <c r="DP570" s="16"/>
      <c r="DQ570" s="16"/>
      <c r="DR570" s="16"/>
      <c r="DS570" s="16"/>
      <c r="DT570" s="16"/>
      <c r="DU570" s="16"/>
      <c r="DV570" s="16"/>
      <c r="DW570" s="16"/>
      <c r="DX570" s="16"/>
      <c r="DY570" s="16"/>
      <c r="DZ570" s="16"/>
      <c r="EA570" s="16"/>
      <c r="EB570" s="16"/>
      <c r="EC570" s="16"/>
      <c r="ED570" s="16"/>
      <c r="EE570" s="16"/>
      <c r="EF570" s="16"/>
      <c r="EG570" s="16"/>
      <c r="EH570" s="16"/>
      <c r="EI570" s="16"/>
      <c r="EJ570" s="16"/>
      <c r="EK570" s="16"/>
      <c r="EL570" s="16"/>
      <c r="EM570" s="16"/>
      <c r="EN570" s="16"/>
      <c r="EO570" s="16"/>
      <c r="EP570" s="16"/>
      <c r="EQ570" s="16"/>
      <c r="ER570" s="16"/>
      <c r="ES570" s="16"/>
      <c r="ET570" s="16"/>
      <c r="EU570" s="16"/>
      <c r="EV570" s="16"/>
      <c r="EW570" s="16"/>
      <c r="EX570" s="16"/>
      <c r="EY570" s="16"/>
    </row>
    <row r="571" spans="1:155" ht="24.75" customHeight="1" x14ac:dyDescent="0.25">
      <c r="A571" s="16"/>
      <c r="B571" s="16"/>
      <c r="C571" s="74"/>
      <c r="D571" s="74"/>
      <c r="E571" s="16"/>
      <c r="F571" s="16"/>
      <c r="G571" s="16"/>
      <c r="H571" s="16"/>
      <c r="I571" s="16"/>
      <c r="J571" s="157"/>
      <c r="K571" s="157"/>
      <c r="L571" s="16"/>
      <c r="M571" s="16"/>
      <c r="N571" s="16"/>
      <c r="O571" s="16"/>
      <c r="P571" s="16"/>
      <c r="Q571" s="16"/>
      <c r="R571" s="16"/>
      <c r="S571" s="157"/>
      <c r="T571" s="157"/>
      <c r="U571" s="157"/>
      <c r="V571" s="157"/>
      <c r="W571" s="16"/>
      <c r="X571" s="16"/>
      <c r="Y571" s="16"/>
      <c r="Z571" s="16"/>
      <c r="AA571" s="604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/>
      <c r="BU571" s="16"/>
      <c r="BV571" s="16"/>
      <c r="BW571" s="16"/>
      <c r="BX571" s="16"/>
      <c r="BY571" s="16"/>
      <c r="BZ571" s="16"/>
      <c r="CA571" s="16"/>
      <c r="CB571" s="16"/>
      <c r="CC571" s="16"/>
      <c r="CD571" s="16"/>
      <c r="CE571" s="16"/>
      <c r="CF571" s="16"/>
      <c r="CG571" s="16"/>
      <c r="CH571" s="16"/>
      <c r="CI571" s="16"/>
      <c r="CJ571" s="16"/>
      <c r="CK571" s="16"/>
      <c r="CL571" s="16"/>
      <c r="CM571" s="16"/>
      <c r="CN571" s="16"/>
      <c r="CO571" s="16"/>
      <c r="CP571" s="16"/>
      <c r="CQ571" s="16"/>
      <c r="CR571" s="16"/>
      <c r="CS571" s="16"/>
      <c r="CT571" s="16"/>
      <c r="CU571" s="16"/>
      <c r="CV571" s="16"/>
      <c r="CW571" s="16"/>
      <c r="CX571" s="16"/>
      <c r="CY571" s="16"/>
      <c r="CZ571" s="16"/>
      <c r="DA571" s="16"/>
      <c r="DB571" s="16"/>
      <c r="DC571" s="16"/>
      <c r="DD571" s="16"/>
      <c r="DE571" s="16"/>
      <c r="DF571" s="16"/>
      <c r="DG571" s="16"/>
      <c r="DH571" s="16"/>
      <c r="DI571" s="16"/>
      <c r="DJ571" s="16"/>
      <c r="DK571" s="16"/>
      <c r="DL571" s="16"/>
      <c r="DM571" s="16"/>
      <c r="DN571" s="16"/>
      <c r="DO571" s="16"/>
      <c r="DP571" s="16"/>
      <c r="DQ571" s="16"/>
      <c r="DR571" s="16"/>
      <c r="DS571" s="16"/>
      <c r="DT571" s="16"/>
      <c r="DU571" s="16"/>
      <c r="DV571" s="16"/>
      <c r="DW571" s="16"/>
      <c r="DX571" s="16"/>
      <c r="DY571" s="16"/>
      <c r="DZ571" s="16"/>
      <c r="EA571" s="16"/>
      <c r="EB571" s="16"/>
      <c r="EC571" s="16"/>
      <c r="ED571" s="16"/>
      <c r="EE571" s="16"/>
      <c r="EF571" s="16"/>
      <c r="EG571" s="16"/>
      <c r="EH571" s="16"/>
      <c r="EI571" s="16"/>
      <c r="EJ571" s="16"/>
      <c r="EK571" s="16"/>
      <c r="EL571" s="16"/>
      <c r="EM571" s="16"/>
      <c r="EN571" s="16"/>
      <c r="EO571" s="16"/>
      <c r="EP571" s="16"/>
      <c r="EQ571" s="16"/>
      <c r="ER571" s="16"/>
      <c r="ES571" s="16"/>
      <c r="ET571" s="16"/>
      <c r="EU571" s="16"/>
      <c r="EV571" s="16"/>
      <c r="EW571" s="16"/>
      <c r="EX571" s="16"/>
      <c r="EY571" s="16"/>
    </row>
    <row r="572" spans="1:155" ht="24.75" customHeight="1" x14ac:dyDescent="0.25">
      <c r="A572" s="16"/>
      <c r="B572" s="16"/>
      <c r="C572" s="74"/>
      <c r="D572" s="74"/>
      <c r="E572" s="16"/>
      <c r="F572" s="16"/>
      <c r="G572" s="16"/>
      <c r="H572" s="16"/>
      <c r="I572" s="16"/>
      <c r="J572" s="157"/>
      <c r="K572" s="157"/>
      <c r="L572" s="16"/>
      <c r="M572" s="16"/>
      <c r="N572" s="16"/>
      <c r="O572" s="16"/>
      <c r="P572" s="16"/>
      <c r="Q572" s="16"/>
      <c r="R572" s="16"/>
      <c r="S572" s="157"/>
      <c r="T572" s="157"/>
      <c r="U572" s="157"/>
      <c r="V572" s="157"/>
      <c r="W572" s="16"/>
      <c r="X572" s="16"/>
      <c r="Y572" s="16"/>
      <c r="Z572" s="16"/>
      <c r="AA572" s="604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  <c r="BW572" s="16"/>
      <c r="BX572" s="16"/>
      <c r="BY572" s="16"/>
      <c r="BZ572" s="16"/>
      <c r="CA572" s="16"/>
      <c r="CB572" s="16"/>
      <c r="CC572" s="16"/>
      <c r="CD572" s="16"/>
      <c r="CE572" s="16"/>
      <c r="CF572" s="16"/>
      <c r="CG572" s="16"/>
      <c r="CH572" s="16"/>
      <c r="CI572" s="16"/>
      <c r="CJ572" s="16"/>
      <c r="CK572" s="16"/>
      <c r="CL572" s="16"/>
      <c r="CM572" s="16"/>
      <c r="CN572" s="16"/>
      <c r="CO572" s="16"/>
      <c r="CP572" s="16"/>
      <c r="CQ572" s="16"/>
      <c r="CR572" s="16"/>
      <c r="CS572" s="16"/>
      <c r="CT572" s="16"/>
      <c r="CU572" s="16"/>
      <c r="CV572" s="16"/>
      <c r="CW572" s="16"/>
      <c r="CX572" s="16"/>
      <c r="CY572" s="16"/>
      <c r="CZ572" s="16"/>
      <c r="DA572" s="16"/>
      <c r="DB572" s="16"/>
      <c r="DC572" s="16"/>
      <c r="DD572" s="16"/>
      <c r="DE572" s="16"/>
      <c r="DF572" s="16"/>
      <c r="DG572" s="16"/>
      <c r="DH572" s="16"/>
      <c r="DI572" s="16"/>
      <c r="DJ572" s="16"/>
      <c r="DK572" s="16"/>
      <c r="DL572" s="16"/>
      <c r="DM572" s="16"/>
      <c r="DN572" s="16"/>
      <c r="DO572" s="16"/>
      <c r="DP572" s="16"/>
      <c r="DQ572" s="16"/>
      <c r="DR572" s="16"/>
      <c r="DS572" s="16"/>
      <c r="DT572" s="16"/>
      <c r="DU572" s="16"/>
      <c r="DV572" s="16"/>
      <c r="DW572" s="16"/>
      <c r="DX572" s="16"/>
      <c r="DY572" s="16"/>
      <c r="DZ572" s="16"/>
      <c r="EA572" s="16"/>
      <c r="EB572" s="16"/>
      <c r="EC572" s="16"/>
      <c r="ED572" s="16"/>
      <c r="EE572" s="16"/>
      <c r="EF572" s="16"/>
      <c r="EG572" s="16"/>
      <c r="EH572" s="16"/>
      <c r="EI572" s="16"/>
      <c r="EJ572" s="16"/>
      <c r="EK572" s="16"/>
      <c r="EL572" s="16"/>
      <c r="EM572" s="16"/>
      <c r="EN572" s="16"/>
      <c r="EO572" s="16"/>
      <c r="EP572" s="16"/>
      <c r="EQ572" s="16"/>
      <c r="ER572" s="16"/>
      <c r="ES572" s="16"/>
      <c r="ET572" s="16"/>
      <c r="EU572" s="16"/>
      <c r="EV572" s="16"/>
      <c r="EW572" s="16"/>
      <c r="EX572" s="16"/>
      <c r="EY572" s="16"/>
    </row>
    <row r="573" spans="1:155" ht="24.75" customHeight="1" x14ac:dyDescent="0.25">
      <c r="A573" s="16"/>
      <c r="B573" s="16"/>
      <c r="C573" s="74"/>
      <c r="D573" s="74"/>
      <c r="E573" s="16"/>
      <c r="F573" s="16"/>
      <c r="G573" s="16"/>
      <c r="H573" s="16"/>
      <c r="I573" s="16"/>
      <c r="J573" s="157"/>
      <c r="K573" s="157"/>
      <c r="L573" s="16"/>
      <c r="M573" s="16"/>
      <c r="N573" s="16"/>
      <c r="O573" s="16"/>
      <c r="P573" s="16"/>
      <c r="Q573" s="16"/>
      <c r="R573" s="16"/>
      <c r="S573" s="157"/>
      <c r="T573" s="157"/>
      <c r="U573" s="157"/>
      <c r="V573" s="157"/>
      <c r="W573" s="16"/>
      <c r="X573" s="16"/>
      <c r="Y573" s="16"/>
      <c r="Z573" s="16"/>
      <c r="AA573" s="604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  <c r="BS573" s="16"/>
      <c r="BT573" s="16"/>
      <c r="BU573" s="16"/>
      <c r="BV573" s="16"/>
      <c r="BW573" s="16"/>
      <c r="BX573" s="16"/>
      <c r="BY573" s="16"/>
      <c r="BZ573" s="16"/>
      <c r="CA573" s="16"/>
      <c r="CB573" s="16"/>
      <c r="CC573" s="16"/>
      <c r="CD573" s="16"/>
      <c r="CE573" s="16"/>
      <c r="CF573" s="16"/>
      <c r="CG573" s="16"/>
      <c r="CH573" s="16"/>
      <c r="CI573" s="16"/>
      <c r="CJ573" s="16"/>
      <c r="CK573" s="16"/>
      <c r="CL573" s="16"/>
      <c r="CM573" s="16"/>
      <c r="CN573" s="16"/>
      <c r="CO573" s="16"/>
      <c r="CP573" s="16"/>
      <c r="CQ573" s="16"/>
      <c r="CR573" s="16"/>
      <c r="CS573" s="16"/>
      <c r="CT573" s="16"/>
      <c r="CU573" s="16"/>
      <c r="CV573" s="16"/>
      <c r="CW573" s="16"/>
      <c r="CX573" s="16"/>
      <c r="CY573" s="16"/>
      <c r="CZ573" s="16"/>
      <c r="DA573" s="16"/>
      <c r="DB573" s="16"/>
      <c r="DC573" s="16"/>
      <c r="DD573" s="16"/>
      <c r="DE573" s="16"/>
      <c r="DF573" s="16"/>
      <c r="DG573" s="16"/>
      <c r="DH573" s="16"/>
      <c r="DI573" s="16"/>
      <c r="DJ573" s="16"/>
      <c r="DK573" s="16"/>
      <c r="DL573" s="16"/>
      <c r="DM573" s="16"/>
      <c r="DN573" s="16"/>
      <c r="DO573" s="16"/>
      <c r="DP573" s="16"/>
      <c r="DQ573" s="16"/>
      <c r="DR573" s="16"/>
      <c r="DS573" s="16"/>
      <c r="DT573" s="16"/>
      <c r="DU573" s="16"/>
      <c r="DV573" s="16"/>
      <c r="DW573" s="16"/>
      <c r="DX573" s="16"/>
      <c r="DY573" s="16"/>
      <c r="DZ573" s="16"/>
      <c r="EA573" s="16"/>
      <c r="EB573" s="16"/>
      <c r="EC573" s="16"/>
      <c r="ED573" s="16"/>
      <c r="EE573" s="16"/>
      <c r="EF573" s="16"/>
      <c r="EG573" s="16"/>
      <c r="EH573" s="16"/>
      <c r="EI573" s="16"/>
      <c r="EJ573" s="16"/>
      <c r="EK573" s="16"/>
      <c r="EL573" s="16"/>
      <c r="EM573" s="16"/>
      <c r="EN573" s="16"/>
      <c r="EO573" s="16"/>
      <c r="EP573" s="16"/>
      <c r="EQ573" s="16"/>
      <c r="ER573" s="16"/>
      <c r="ES573" s="16"/>
      <c r="ET573" s="16"/>
      <c r="EU573" s="16"/>
      <c r="EV573" s="16"/>
      <c r="EW573" s="16"/>
      <c r="EX573" s="16"/>
      <c r="EY573" s="16"/>
    </row>
    <row r="574" spans="1:155" ht="24.75" customHeight="1" x14ac:dyDescent="0.25">
      <c r="A574" s="16"/>
      <c r="B574" s="16"/>
      <c r="C574" s="74"/>
      <c r="D574" s="74"/>
      <c r="E574" s="16"/>
      <c r="F574" s="16"/>
      <c r="G574" s="16"/>
      <c r="H574" s="16"/>
      <c r="I574" s="16"/>
      <c r="J574" s="157"/>
      <c r="K574" s="157"/>
      <c r="L574" s="16"/>
      <c r="M574" s="16"/>
      <c r="N574" s="16"/>
      <c r="O574" s="16"/>
      <c r="P574" s="16"/>
      <c r="Q574" s="16"/>
      <c r="R574" s="16"/>
      <c r="S574" s="157"/>
      <c r="T574" s="157"/>
      <c r="U574" s="157"/>
      <c r="V574" s="157"/>
      <c r="W574" s="16"/>
      <c r="X574" s="16"/>
      <c r="Y574" s="16"/>
      <c r="Z574" s="16"/>
      <c r="AA574" s="604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  <c r="BW574" s="16"/>
      <c r="BX574" s="16"/>
      <c r="BY574" s="16"/>
      <c r="BZ574" s="16"/>
      <c r="CA574" s="16"/>
      <c r="CB574" s="16"/>
      <c r="CC574" s="16"/>
      <c r="CD574" s="16"/>
      <c r="CE574" s="16"/>
      <c r="CF574" s="16"/>
      <c r="CG574" s="16"/>
      <c r="CH574" s="16"/>
      <c r="CI574" s="16"/>
      <c r="CJ574" s="16"/>
      <c r="CK574" s="16"/>
      <c r="CL574" s="16"/>
      <c r="CM574" s="16"/>
      <c r="CN574" s="16"/>
      <c r="CO574" s="16"/>
      <c r="CP574" s="16"/>
      <c r="CQ574" s="16"/>
      <c r="CR574" s="16"/>
      <c r="CS574" s="16"/>
      <c r="CT574" s="16"/>
      <c r="CU574" s="16"/>
      <c r="CV574" s="16"/>
      <c r="CW574" s="16"/>
      <c r="CX574" s="16"/>
      <c r="CY574" s="16"/>
      <c r="CZ574" s="16"/>
      <c r="DA574" s="16"/>
      <c r="DB574" s="16"/>
      <c r="DC574" s="16"/>
      <c r="DD574" s="16"/>
      <c r="DE574" s="16"/>
      <c r="DF574" s="16"/>
      <c r="DG574" s="16"/>
      <c r="DH574" s="16"/>
      <c r="DI574" s="16"/>
      <c r="DJ574" s="16"/>
      <c r="DK574" s="16"/>
      <c r="DL574" s="16"/>
      <c r="DM574" s="16"/>
      <c r="DN574" s="16"/>
      <c r="DO574" s="16"/>
      <c r="DP574" s="16"/>
      <c r="DQ574" s="16"/>
      <c r="DR574" s="16"/>
      <c r="DS574" s="16"/>
      <c r="DT574" s="16"/>
      <c r="DU574" s="16"/>
      <c r="DV574" s="16"/>
      <c r="DW574" s="16"/>
      <c r="DX574" s="16"/>
      <c r="DY574" s="16"/>
      <c r="DZ574" s="16"/>
      <c r="EA574" s="16"/>
      <c r="EB574" s="16"/>
      <c r="EC574" s="16"/>
      <c r="ED574" s="16"/>
      <c r="EE574" s="16"/>
      <c r="EF574" s="16"/>
      <c r="EG574" s="16"/>
      <c r="EH574" s="16"/>
      <c r="EI574" s="16"/>
      <c r="EJ574" s="16"/>
      <c r="EK574" s="16"/>
      <c r="EL574" s="16"/>
      <c r="EM574" s="16"/>
      <c r="EN574" s="16"/>
      <c r="EO574" s="16"/>
      <c r="EP574" s="16"/>
      <c r="EQ574" s="16"/>
      <c r="ER574" s="16"/>
      <c r="ES574" s="16"/>
      <c r="ET574" s="16"/>
      <c r="EU574" s="16"/>
      <c r="EV574" s="16"/>
      <c r="EW574" s="16"/>
      <c r="EX574" s="16"/>
      <c r="EY574" s="16"/>
    </row>
    <row r="575" spans="1:155" ht="24.75" customHeight="1" x14ac:dyDescent="0.25">
      <c r="A575" s="16"/>
      <c r="B575" s="16"/>
      <c r="C575" s="74"/>
      <c r="D575" s="74"/>
      <c r="E575" s="16"/>
      <c r="F575" s="16"/>
      <c r="G575" s="16"/>
      <c r="H575" s="16"/>
      <c r="I575" s="16"/>
      <c r="J575" s="157"/>
      <c r="K575" s="157"/>
      <c r="L575" s="16"/>
      <c r="M575" s="16"/>
      <c r="N575" s="16"/>
      <c r="O575" s="16"/>
      <c r="P575" s="16"/>
      <c r="Q575" s="16"/>
      <c r="R575" s="16"/>
      <c r="S575" s="157"/>
      <c r="T575" s="157"/>
      <c r="U575" s="157"/>
      <c r="V575" s="157"/>
      <c r="W575" s="16"/>
      <c r="X575" s="16"/>
      <c r="Y575" s="16"/>
      <c r="Z575" s="16"/>
      <c r="AA575" s="604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  <c r="BW575" s="16"/>
      <c r="BX575" s="16"/>
      <c r="BY575" s="16"/>
      <c r="BZ575" s="16"/>
      <c r="CA575" s="16"/>
      <c r="CB575" s="16"/>
      <c r="CC575" s="16"/>
      <c r="CD575" s="16"/>
      <c r="CE575" s="16"/>
      <c r="CF575" s="16"/>
      <c r="CG575" s="16"/>
      <c r="CH575" s="16"/>
      <c r="CI575" s="16"/>
      <c r="CJ575" s="16"/>
      <c r="CK575" s="16"/>
      <c r="CL575" s="16"/>
      <c r="CM575" s="16"/>
      <c r="CN575" s="16"/>
      <c r="CO575" s="16"/>
      <c r="CP575" s="16"/>
      <c r="CQ575" s="16"/>
      <c r="CR575" s="16"/>
      <c r="CS575" s="16"/>
      <c r="CT575" s="16"/>
      <c r="CU575" s="16"/>
      <c r="CV575" s="16"/>
      <c r="CW575" s="16"/>
      <c r="CX575" s="16"/>
      <c r="CY575" s="16"/>
      <c r="CZ575" s="16"/>
      <c r="DA575" s="16"/>
      <c r="DB575" s="16"/>
      <c r="DC575" s="16"/>
      <c r="DD575" s="16"/>
      <c r="DE575" s="16"/>
      <c r="DF575" s="16"/>
      <c r="DG575" s="16"/>
      <c r="DH575" s="16"/>
      <c r="DI575" s="16"/>
      <c r="DJ575" s="16"/>
      <c r="DK575" s="16"/>
      <c r="DL575" s="16"/>
      <c r="DM575" s="16"/>
      <c r="DN575" s="16"/>
      <c r="DO575" s="16"/>
      <c r="DP575" s="16"/>
      <c r="DQ575" s="16"/>
      <c r="DR575" s="16"/>
      <c r="DS575" s="16"/>
      <c r="DT575" s="16"/>
      <c r="DU575" s="16"/>
      <c r="DV575" s="16"/>
      <c r="DW575" s="16"/>
      <c r="DX575" s="16"/>
      <c r="DY575" s="16"/>
      <c r="DZ575" s="16"/>
      <c r="EA575" s="16"/>
      <c r="EB575" s="16"/>
      <c r="EC575" s="16"/>
      <c r="ED575" s="16"/>
      <c r="EE575" s="16"/>
      <c r="EF575" s="16"/>
      <c r="EG575" s="16"/>
      <c r="EH575" s="16"/>
      <c r="EI575" s="16"/>
      <c r="EJ575" s="16"/>
      <c r="EK575" s="16"/>
      <c r="EL575" s="16"/>
      <c r="EM575" s="16"/>
      <c r="EN575" s="16"/>
      <c r="EO575" s="16"/>
      <c r="EP575" s="16"/>
      <c r="EQ575" s="16"/>
      <c r="ER575" s="16"/>
      <c r="ES575" s="16"/>
      <c r="ET575" s="16"/>
      <c r="EU575" s="16"/>
      <c r="EV575" s="16"/>
      <c r="EW575" s="16"/>
      <c r="EX575" s="16"/>
      <c r="EY575" s="16"/>
    </row>
    <row r="576" spans="1:155" ht="24.75" customHeight="1" x14ac:dyDescent="0.25">
      <c r="A576" s="16"/>
      <c r="B576" s="16"/>
      <c r="C576" s="74"/>
      <c r="D576" s="74"/>
      <c r="E576" s="16"/>
      <c r="F576" s="16"/>
      <c r="G576" s="16"/>
      <c r="H576" s="16"/>
      <c r="I576" s="16"/>
      <c r="J576" s="157"/>
      <c r="K576" s="157"/>
      <c r="L576" s="16"/>
      <c r="M576" s="16"/>
      <c r="N576" s="16"/>
      <c r="O576" s="16"/>
      <c r="P576" s="16"/>
      <c r="Q576" s="16"/>
      <c r="R576" s="16"/>
      <c r="S576" s="157"/>
      <c r="T576" s="157"/>
      <c r="U576" s="157"/>
      <c r="V576" s="157"/>
      <c r="W576" s="16"/>
      <c r="X576" s="16"/>
      <c r="Y576" s="16"/>
      <c r="Z576" s="16"/>
      <c r="AA576" s="604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  <c r="BW576" s="16"/>
      <c r="BX576" s="16"/>
      <c r="BY576" s="16"/>
      <c r="BZ576" s="16"/>
      <c r="CA576" s="16"/>
      <c r="CB576" s="16"/>
      <c r="CC576" s="16"/>
      <c r="CD576" s="16"/>
      <c r="CE576" s="16"/>
      <c r="CF576" s="16"/>
      <c r="CG576" s="16"/>
      <c r="CH576" s="16"/>
      <c r="CI576" s="16"/>
      <c r="CJ576" s="16"/>
      <c r="CK576" s="16"/>
      <c r="CL576" s="16"/>
      <c r="CM576" s="16"/>
      <c r="CN576" s="16"/>
      <c r="CO576" s="16"/>
      <c r="CP576" s="16"/>
      <c r="CQ576" s="16"/>
      <c r="CR576" s="16"/>
      <c r="CS576" s="16"/>
      <c r="CT576" s="16"/>
      <c r="CU576" s="16"/>
      <c r="CV576" s="16"/>
      <c r="CW576" s="16"/>
      <c r="CX576" s="16"/>
      <c r="CY576" s="16"/>
      <c r="CZ576" s="16"/>
      <c r="DA576" s="16"/>
      <c r="DB576" s="16"/>
      <c r="DC576" s="16"/>
      <c r="DD576" s="16"/>
      <c r="DE576" s="16"/>
      <c r="DF576" s="16"/>
      <c r="DG576" s="16"/>
      <c r="DH576" s="16"/>
      <c r="DI576" s="16"/>
      <c r="DJ576" s="16"/>
      <c r="DK576" s="16"/>
      <c r="DL576" s="16"/>
      <c r="DM576" s="16"/>
      <c r="DN576" s="16"/>
      <c r="DO576" s="16"/>
      <c r="DP576" s="16"/>
      <c r="DQ576" s="16"/>
      <c r="DR576" s="16"/>
      <c r="DS576" s="16"/>
      <c r="DT576" s="16"/>
      <c r="DU576" s="16"/>
      <c r="DV576" s="16"/>
      <c r="DW576" s="16"/>
      <c r="DX576" s="16"/>
      <c r="DY576" s="16"/>
      <c r="DZ576" s="16"/>
      <c r="EA576" s="16"/>
      <c r="EB576" s="16"/>
      <c r="EC576" s="16"/>
      <c r="ED576" s="16"/>
      <c r="EE576" s="16"/>
      <c r="EF576" s="16"/>
      <c r="EG576" s="16"/>
      <c r="EH576" s="16"/>
      <c r="EI576" s="16"/>
      <c r="EJ576" s="16"/>
      <c r="EK576" s="16"/>
      <c r="EL576" s="16"/>
      <c r="EM576" s="16"/>
      <c r="EN576" s="16"/>
      <c r="EO576" s="16"/>
      <c r="EP576" s="16"/>
      <c r="EQ576" s="16"/>
      <c r="ER576" s="16"/>
      <c r="ES576" s="16"/>
      <c r="ET576" s="16"/>
      <c r="EU576" s="16"/>
      <c r="EV576" s="16"/>
      <c r="EW576" s="16"/>
      <c r="EX576" s="16"/>
      <c r="EY576" s="16"/>
    </row>
    <row r="577" spans="1:155" ht="24.75" customHeight="1" x14ac:dyDescent="0.25">
      <c r="A577" s="16"/>
      <c r="B577" s="16"/>
      <c r="C577" s="74"/>
      <c r="D577" s="74"/>
      <c r="E577" s="16"/>
      <c r="F577" s="16"/>
      <c r="G577" s="16"/>
      <c r="H577" s="16"/>
      <c r="I577" s="16"/>
      <c r="J577" s="157"/>
      <c r="K577" s="157"/>
      <c r="L577" s="16"/>
      <c r="M577" s="16"/>
      <c r="N577" s="16"/>
      <c r="O577" s="16"/>
      <c r="P577" s="16"/>
      <c r="Q577" s="16"/>
      <c r="R577" s="16"/>
      <c r="S577" s="157"/>
      <c r="T577" s="157"/>
      <c r="U577" s="157"/>
      <c r="V577" s="157"/>
      <c r="W577" s="16"/>
      <c r="X577" s="16"/>
      <c r="Y577" s="16"/>
      <c r="Z577" s="16"/>
      <c r="AA577" s="604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  <c r="BS577" s="16"/>
      <c r="BT577" s="16"/>
      <c r="BU577" s="16"/>
      <c r="BV577" s="16"/>
      <c r="BW577" s="16"/>
      <c r="BX577" s="16"/>
      <c r="BY577" s="16"/>
      <c r="BZ577" s="16"/>
      <c r="CA577" s="16"/>
      <c r="CB577" s="16"/>
      <c r="CC577" s="16"/>
      <c r="CD577" s="16"/>
      <c r="CE577" s="16"/>
      <c r="CF577" s="16"/>
      <c r="CG577" s="16"/>
      <c r="CH577" s="16"/>
      <c r="CI577" s="16"/>
      <c r="CJ577" s="16"/>
      <c r="CK577" s="16"/>
      <c r="CL577" s="16"/>
      <c r="CM577" s="16"/>
      <c r="CN577" s="16"/>
      <c r="CO577" s="16"/>
      <c r="CP577" s="16"/>
      <c r="CQ577" s="16"/>
      <c r="CR577" s="16"/>
      <c r="CS577" s="16"/>
      <c r="CT577" s="16"/>
      <c r="CU577" s="16"/>
      <c r="CV577" s="16"/>
      <c r="CW577" s="16"/>
      <c r="CX577" s="16"/>
      <c r="CY577" s="16"/>
      <c r="CZ577" s="16"/>
      <c r="DA577" s="16"/>
      <c r="DB577" s="16"/>
      <c r="DC577" s="16"/>
      <c r="DD577" s="16"/>
      <c r="DE577" s="16"/>
      <c r="DF577" s="16"/>
      <c r="DG577" s="16"/>
      <c r="DH577" s="16"/>
      <c r="DI577" s="16"/>
      <c r="DJ577" s="16"/>
      <c r="DK577" s="16"/>
      <c r="DL577" s="16"/>
      <c r="DM577" s="16"/>
      <c r="DN577" s="16"/>
      <c r="DO577" s="16"/>
      <c r="DP577" s="16"/>
      <c r="DQ577" s="16"/>
      <c r="DR577" s="16"/>
      <c r="DS577" s="16"/>
      <c r="DT577" s="16"/>
      <c r="DU577" s="16"/>
      <c r="DV577" s="16"/>
      <c r="DW577" s="16"/>
      <c r="DX577" s="16"/>
      <c r="DY577" s="16"/>
      <c r="DZ577" s="16"/>
      <c r="EA577" s="16"/>
      <c r="EB577" s="16"/>
      <c r="EC577" s="16"/>
      <c r="ED577" s="16"/>
      <c r="EE577" s="16"/>
      <c r="EF577" s="16"/>
      <c r="EG577" s="16"/>
      <c r="EH577" s="16"/>
      <c r="EI577" s="16"/>
      <c r="EJ577" s="16"/>
      <c r="EK577" s="16"/>
      <c r="EL577" s="16"/>
      <c r="EM577" s="16"/>
      <c r="EN577" s="16"/>
      <c r="EO577" s="16"/>
      <c r="EP577" s="16"/>
      <c r="EQ577" s="16"/>
      <c r="ER577" s="16"/>
      <c r="ES577" s="16"/>
      <c r="ET577" s="16"/>
      <c r="EU577" s="16"/>
      <c r="EV577" s="16"/>
      <c r="EW577" s="16"/>
      <c r="EX577" s="16"/>
      <c r="EY577" s="16"/>
    </row>
    <row r="578" spans="1:155" ht="24.75" customHeight="1" x14ac:dyDescent="0.25">
      <c r="A578" s="16"/>
      <c r="B578" s="16"/>
      <c r="C578" s="74"/>
      <c r="D578" s="74"/>
      <c r="E578" s="16"/>
      <c r="F578" s="16"/>
      <c r="G578" s="16"/>
      <c r="H578" s="16"/>
      <c r="I578" s="16"/>
      <c r="J578" s="157"/>
      <c r="K578" s="157"/>
      <c r="L578" s="16"/>
      <c r="M578" s="16"/>
      <c r="N578" s="16"/>
      <c r="O578" s="16"/>
      <c r="P578" s="16"/>
      <c r="Q578" s="16"/>
      <c r="R578" s="16"/>
      <c r="S578" s="157"/>
      <c r="T578" s="157"/>
      <c r="U578" s="157"/>
      <c r="V578" s="157"/>
      <c r="W578" s="16"/>
      <c r="X578" s="16"/>
      <c r="Y578" s="16"/>
      <c r="Z578" s="16"/>
      <c r="AA578" s="604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  <c r="BS578" s="16"/>
      <c r="BT578" s="16"/>
      <c r="BU578" s="16"/>
      <c r="BV578" s="16"/>
      <c r="BW578" s="16"/>
      <c r="BX578" s="16"/>
      <c r="BY578" s="16"/>
      <c r="BZ578" s="16"/>
      <c r="CA578" s="16"/>
      <c r="CB578" s="16"/>
      <c r="CC578" s="16"/>
      <c r="CD578" s="16"/>
      <c r="CE578" s="16"/>
      <c r="CF578" s="16"/>
      <c r="CG578" s="16"/>
      <c r="CH578" s="16"/>
      <c r="CI578" s="16"/>
      <c r="CJ578" s="16"/>
      <c r="CK578" s="16"/>
      <c r="CL578" s="16"/>
      <c r="CM578" s="16"/>
      <c r="CN578" s="16"/>
      <c r="CO578" s="16"/>
      <c r="CP578" s="16"/>
      <c r="CQ578" s="16"/>
      <c r="CR578" s="16"/>
      <c r="CS578" s="16"/>
      <c r="CT578" s="16"/>
      <c r="CU578" s="16"/>
      <c r="CV578" s="16"/>
      <c r="CW578" s="16"/>
      <c r="CX578" s="16"/>
      <c r="CY578" s="16"/>
      <c r="CZ578" s="16"/>
      <c r="DA578" s="16"/>
      <c r="DB578" s="16"/>
      <c r="DC578" s="16"/>
      <c r="DD578" s="16"/>
      <c r="DE578" s="16"/>
      <c r="DF578" s="16"/>
      <c r="DG578" s="16"/>
      <c r="DH578" s="16"/>
      <c r="DI578" s="16"/>
      <c r="DJ578" s="16"/>
      <c r="DK578" s="16"/>
      <c r="DL578" s="16"/>
      <c r="DM578" s="16"/>
      <c r="DN578" s="16"/>
      <c r="DO578" s="16"/>
      <c r="DP578" s="16"/>
      <c r="DQ578" s="16"/>
      <c r="DR578" s="16"/>
      <c r="DS578" s="16"/>
      <c r="DT578" s="16"/>
      <c r="DU578" s="16"/>
      <c r="DV578" s="16"/>
      <c r="DW578" s="16"/>
      <c r="DX578" s="16"/>
      <c r="DY578" s="16"/>
      <c r="DZ578" s="16"/>
      <c r="EA578" s="16"/>
      <c r="EB578" s="16"/>
      <c r="EC578" s="16"/>
      <c r="ED578" s="16"/>
      <c r="EE578" s="16"/>
      <c r="EF578" s="16"/>
      <c r="EG578" s="16"/>
      <c r="EH578" s="16"/>
      <c r="EI578" s="16"/>
      <c r="EJ578" s="16"/>
      <c r="EK578" s="16"/>
      <c r="EL578" s="16"/>
      <c r="EM578" s="16"/>
      <c r="EN578" s="16"/>
      <c r="EO578" s="16"/>
      <c r="EP578" s="16"/>
      <c r="EQ578" s="16"/>
      <c r="ER578" s="16"/>
      <c r="ES578" s="16"/>
      <c r="ET578" s="16"/>
      <c r="EU578" s="16"/>
      <c r="EV578" s="16"/>
      <c r="EW578" s="16"/>
      <c r="EX578" s="16"/>
      <c r="EY578" s="16"/>
    </row>
    <row r="579" spans="1:155" ht="24.75" customHeight="1" x14ac:dyDescent="0.25">
      <c r="A579" s="16"/>
      <c r="B579" s="16"/>
      <c r="C579" s="74"/>
      <c r="D579" s="74"/>
      <c r="E579" s="16"/>
      <c r="F579" s="16"/>
      <c r="G579" s="16"/>
      <c r="H579" s="16"/>
      <c r="I579" s="16"/>
      <c r="J579" s="157"/>
      <c r="K579" s="157"/>
      <c r="L579" s="16"/>
      <c r="M579" s="16"/>
      <c r="N579" s="16"/>
      <c r="O579" s="16"/>
      <c r="P579" s="16"/>
      <c r="Q579" s="16"/>
      <c r="R579" s="16"/>
      <c r="S579" s="157"/>
      <c r="T579" s="157"/>
      <c r="U579" s="157"/>
      <c r="V579" s="157"/>
      <c r="W579" s="16"/>
      <c r="X579" s="16"/>
      <c r="Y579" s="16"/>
      <c r="Z579" s="16"/>
      <c r="AA579" s="604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  <c r="BW579" s="16"/>
      <c r="BX579" s="16"/>
      <c r="BY579" s="16"/>
      <c r="BZ579" s="16"/>
      <c r="CA579" s="16"/>
      <c r="CB579" s="16"/>
      <c r="CC579" s="16"/>
      <c r="CD579" s="16"/>
      <c r="CE579" s="16"/>
      <c r="CF579" s="16"/>
      <c r="CG579" s="16"/>
      <c r="CH579" s="16"/>
      <c r="CI579" s="16"/>
      <c r="CJ579" s="16"/>
      <c r="CK579" s="16"/>
      <c r="CL579" s="16"/>
      <c r="CM579" s="16"/>
      <c r="CN579" s="16"/>
      <c r="CO579" s="16"/>
      <c r="CP579" s="16"/>
      <c r="CQ579" s="16"/>
      <c r="CR579" s="16"/>
      <c r="CS579" s="16"/>
      <c r="CT579" s="16"/>
      <c r="CU579" s="16"/>
      <c r="CV579" s="16"/>
      <c r="CW579" s="16"/>
      <c r="CX579" s="16"/>
      <c r="CY579" s="16"/>
      <c r="CZ579" s="16"/>
      <c r="DA579" s="16"/>
      <c r="DB579" s="16"/>
      <c r="DC579" s="16"/>
      <c r="DD579" s="16"/>
      <c r="DE579" s="16"/>
      <c r="DF579" s="16"/>
      <c r="DG579" s="16"/>
      <c r="DH579" s="16"/>
      <c r="DI579" s="16"/>
      <c r="DJ579" s="16"/>
      <c r="DK579" s="16"/>
      <c r="DL579" s="16"/>
      <c r="DM579" s="16"/>
      <c r="DN579" s="16"/>
      <c r="DO579" s="16"/>
      <c r="DP579" s="16"/>
      <c r="DQ579" s="16"/>
      <c r="DR579" s="16"/>
      <c r="DS579" s="16"/>
      <c r="DT579" s="16"/>
      <c r="DU579" s="16"/>
      <c r="DV579" s="16"/>
      <c r="DW579" s="16"/>
      <c r="DX579" s="16"/>
      <c r="DY579" s="16"/>
      <c r="DZ579" s="16"/>
      <c r="EA579" s="16"/>
      <c r="EB579" s="16"/>
      <c r="EC579" s="16"/>
      <c r="ED579" s="16"/>
      <c r="EE579" s="16"/>
      <c r="EF579" s="16"/>
      <c r="EG579" s="16"/>
      <c r="EH579" s="16"/>
      <c r="EI579" s="16"/>
      <c r="EJ579" s="16"/>
      <c r="EK579" s="16"/>
      <c r="EL579" s="16"/>
      <c r="EM579" s="16"/>
      <c r="EN579" s="16"/>
      <c r="EO579" s="16"/>
      <c r="EP579" s="16"/>
      <c r="EQ579" s="16"/>
      <c r="ER579" s="16"/>
      <c r="ES579" s="16"/>
      <c r="ET579" s="16"/>
      <c r="EU579" s="16"/>
      <c r="EV579" s="16"/>
      <c r="EW579" s="16"/>
      <c r="EX579" s="16"/>
      <c r="EY579" s="16"/>
    </row>
    <row r="580" spans="1:155" ht="24.75" customHeight="1" x14ac:dyDescent="0.25">
      <c r="A580" s="16"/>
      <c r="B580" s="16"/>
      <c r="C580" s="74"/>
      <c r="D580" s="74"/>
      <c r="E580" s="16"/>
      <c r="F580" s="16"/>
      <c r="G580" s="16"/>
      <c r="H580" s="16"/>
      <c r="I580" s="16"/>
      <c r="J580" s="157"/>
      <c r="K580" s="157"/>
      <c r="L580" s="16"/>
      <c r="M580" s="16"/>
      <c r="N580" s="16"/>
      <c r="O580" s="16"/>
      <c r="P580" s="16"/>
      <c r="Q580" s="16"/>
      <c r="R580" s="16"/>
      <c r="S580" s="157"/>
      <c r="T580" s="157"/>
      <c r="U580" s="157"/>
      <c r="V580" s="157"/>
      <c r="W580" s="16"/>
      <c r="X580" s="16"/>
      <c r="Y580" s="16"/>
      <c r="Z580" s="16"/>
      <c r="AA580" s="604"/>
      <c r="AB580" s="16"/>
      <c r="AC580" s="16"/>
      <c r="AD580" s="16"/>
      <c r="AE580" s="16"/>
      <c r="AF580" s="16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6"/>
      <c r="BP580" s="16"/>
      <c r="BQ580" s="16"/>
      <c r="BR580" s="16"/>
      <c r="BS580" s="16"/>
      <c r="BT580" s="16"/>
      <c r="BU580" s="16"/>
      <c r="BV580" s="16"/>
      <c r="BW580" s="16"/>
      <c r="BX580" s="16"/>
      <c r="BY580" s="16"/>
      <c r="BZ580" s="16"/>
      <c r="CA580" s="16"/>
      <c r="CB580" s="16"/>
      <c r="CC580" s="16"/>
      <c r="CD580" s="16"/>
      <c r="CE580" s="16"/>
      <c r="CF580" s="16"/>
      <c r="CG580" s="16"/>
      <c r="CH580" s="16"/>
      <c r="CI580" s="16"/>
      <c r="CJ580" s="16"/>
      <c r="CK580" s="16"/>
      <c r="CL580" s="16"/>
      <c r="CM580" s="16"/>
      <c r="CN580" s="16"/>
      <c r="CO580" s="16"/>
      <c r="CP580" s="16"/>
      <c r="CQ580" s="16"/>
      <c r="CR580" s="16"/>
      <c r="CS580" s="16"/>
      <c r="CT580" s="16"/>
      <c r="CU580" s="16"/>
      <c r="CV580" s="16"/>
      <c r="CW580" s="16"/>
      <c r="CX580" s="16"/>
      <c r="CY580" s="16"/>
      <c r="CZ580" s="16"/>
      <c r="DA580" s="16"/>
      <c r="DB580" s="16"/>
      <c r="DC580" s="16"/>
      <c r="DD580" s="16"/>
      <c r="DE580" s="16"/>
      <c r="DF580" s="16"/>
      <c r="DG580" s="16"/>
      <c r="DH580" s="16"/>
      <c r="DI580" s="16"/>
      <c r="DJ580" s="16"/>
      <c r="DK580" s="16"/>
      <c r="DL580" s="16"/>
      <c r="DM580" s="16"/>
      <c r="DN580" s="16"/>
      <c r="DO580" s="16"/>
      <c r="DP580" s="16"/>
      <c r="DQ580" s="16"/>
      <c r="DR580" s="16"/>
      <c r="DS580" s="16"/>
      <c r="DT580" s="16"/>
      <c r="DU580" s="16"/>
      <c r="DV580" s="16"/>
      <c r="DW580" s="16"/>
      <c r="DX580" s="16"/>
      <c r="DY580" s="16"/>
      <c r="DZ580" s="16"/>
      <c r="EA580" s="16"/>
      <c r="EB580" s="16"/>
      <c r="EC580" s="16"/>
      <c r="ED580" s="16"/>
      <c r="EE580" s="16"/>
      <c r="EF580" s="16"/>
      <c r="EG580" s="16"/>
      <c r="EH580" s="16"/>
      <c r="EI580" s="16"/>
      <c r="EJ580" s="16"/>
      <c r="EK580" s="16"/>
      <c r="EL580" s="16"/>
      <c r="EM580" s="16"/>
      <c r="EN580" s="16"/>
      <c r="EO580" s="16"/>
      <c r="EP580" s="16"/>
      <c r="EQ580" s="16"/>
      <c r="ER580" s="16"/>
      <c r="ES580" s="16"/>
      <c r="ET580" s="16"/>
      <c r="EU580" s="16"/>
      <c r="EV580" s="16"/>
      <c r="EW580" s="16"/>
      <c r="EX580" s="16"/>
      <c r="EY580" s="16"/>
    </row>
    <row r="581" spans="1:155" ht="24.75" customHeight="1" x14ac:dyDescent="0.25">
      <c r="A581" s="16"/>
      <c r="B581" s="16"/>
      <c r="C581" s="74"/>
      <c r="D581" s="74"/>
      <c r="E581" s="16"/>
      <c r="F581" s="16"/>
      <c r="G581" s="16"/>
      <c r="H581" s="16"/>
      <c r="I581" s="16"/>
      <c r="J581" s="157"/>
      <c r="K581" s="157"/>
      <c r="L581" s="16"/>
      <c r="M581" s="16"/>
      <c r="N581" s="16"/>
      <c r="O581" s="16"/>
      <c r="P581" s="16"/>
      <c r="Q581" s="16"/>
      <c r="R581" s="16"/>
      <c r="S581" s="157"/>
      <c r="T581" s="157"/>
      <c r="U581" s="157"/>
      <c r="V581" s="157"/>
      <c r="W581" s="16"/>
      <c r="X581" s="16"/>
      <c r="Y581" s="16"/>
      <c r="Z581" s="16"/>
      <c r="AA581" s="604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  <c r="BW581" s="16"/>
      <c r="BX581" s="16"/>
      <c r="BY581" s="16"/>
      <c r="BZ581" s="16"/>
      <c r="CA581" s="16"/>
      <c r="CB581" s="16"/>
      <c r="CC581" s="16"/>
      <c r="CD581" s="16"/>
      <c r="CE581" s="16"/>
      <c r="CF581" s="16"/>
      <c r="CG581" s="16"/>
      <c r="CH581" s="16"/>
      <c r="CI581" s="16"/>
      <c r="CJ581" s="16"/>
      <c r="CK581" s="16"/>
      <c r="CL581" s="16"/>
      <c r="CM581" s="16"/>
      <c r="CN581" s="16"/>
      <c r="CO581" s="16"/>
      <c r="CP581" s="16"/>
      <c r="CQ581" s="16"/>
      <c r="CR581" s="16"/>
      <c r="CS581" s="16"/>
      <c r="CT581" s="16"/>
      <c r="CU581" s="16"/>
      <c r="CV581" s="16"/>
      <c r="CW581" s="16"/>
      <c r="CX581" s="16"/>
      <c r="CY581" s="16"/>
      <c r="CZ581" s="16"/>
      <c r="DA581" s="16"/>
      <c r="DB581" s="16"/>
      <c r="DC581" s="16"/>
      <c r="DD581" s="16"/>
      <c r="DE581" s="16"/>
      <c r="DF581" s="16"/>
      <c r="DG581" s="16"/>
      <c r="DH581" s="16"/>
      <c r="DI581" s="16"/>
      <c r="DJ581" s="16"/>
      <c r="DK581" s="16"/>
      <c r="DL581" s="16"/>
      <c r="DM581" s="16"/>
      <c r="DN581" s="16"/>
      <c r="DO581" s="16"/>
      <c r="DP581" s="16"/>
      <c r="DQ581" s="16"/>
      <c r="DR581" s="16"/>
      <c r="DS581" s="16"/>
      <c r="DT581" s="16"/>
      <c r="DU581" s="16"/>
      <c r="DV581" s="16"/>
      <c r="DW581" s="16"/>
      <c r="DX581" s="16"/>
      <c r="DY581" s="16"/>
      <c r="DZ581" s="16"/>
      <c r="EA581" s="16"/>
      <c r="EB581" s="16"/>
      <c r="EC581" s="16"/>
      <c r="ED581" s="16"/>
      <c r="EE581" s="16"/>
      <c r="EF581" s="16"/>
      <c r="EG581" s="16"/>
      <c r="EH581" s="16"/>
      <c r="EI581" s="16"/>
      <c r="EJ581" s="16"/>
      <c r="EK581" s="16"/>
      <c r="EL581" s="16"/>
      <c r="EM581" s="16"/>
      <c r="EN581" s="16"/>
      <c r="EO581" s="16"/>
      <c r="EP581" s="16"/>
      <c r="EQ581" s="16"/>
      <c r="ER581" s="16"/>
      <c r="ES581" s="16"/>
      <c r="ET581" s="16"/>
      <c r="EU581" s="16"/>
      <c r="EV581" s="16"/>
      <c r="EW581" s="16"/>
      <c r="EX581" s="16"/>
      <c r="EY581" s="16"/>
    </row>
    <row r="582" spans="1:155" ht="24.75" customHeight="1" x14ac:dyDescent="0.25">
      <c r="A582" s="16"/>
      <c r="B582" s="16"/>
      <c r="C582" s="74"/>
      <c r="D582" s="74"/>
      <c r="E582" s="16"/>
      <c r="F582" s="16"/>
      <c r="G582" s="16"/>
      <c r="H582" s="16"/>
      <c r="I582" s="16"/>
      <c r="J582" s="157"/>
      <c r="K582" s="157"/>
      <c r="L582" s="16"/>
      <c r="M582" s="16"/>
      <c r="N582" s="16"/>
      <c r="O582" s="16"/>
      <c r="P582" s="16"/>
      <c r="Q582" s="16"/>
      <c r="R582" s="16"/>
      <c r="S582" s="157"/>
      <c r="T582" s="157"/>
      <c r="U582" s="157"/>
      <c r="V582" s="157"/>
      <c r="W582" s="16"/>
      <c r="X582" s="16"/>
      <c r="Y582" s="16"/>
      <c r="Z582" s="16"/>
      <c r="AA582" s="604"/>
      <c r="AB582" s="16"/>
      <c r="AC582" s="16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6"/>
      <c r="BP582" s="16"/>
      <c r="BQ582" s="16"/>
      <c r="BR582" s="16"/>
      <c r="BS582" s="16"/>
      <c r="BT582" s="16"/>
      <c r="BU582" s="16"/>
      <c r="BV582" s="16"/>
      <c r="BW582" s="16"/>
      <c r="BX582" s="16"/>
      <c r="BY582" s="16"/>
      <c r="BZ582" s="16"/>
      <c r="CA582" s="16"/>
      <c r="CB582" s="16"/>
      <c r="CC582" s="16"/>
      <c r="CD582" s="16"/>
      <c r="CE582" s="16"/>
      <c r="CF582" s="16"/>
      <c r="CG582" s="16"/>
      <c r="CH582" s="16"/>
      <c r="CI582" s="16"/>
      <c r="CJ582" s="16"/>
      <c r="CK582" s="16"/>
      <c r="CL582" s="16"/>
      <c r="CM582" s="16"/>
      <c r="CN582" s="16"/>
      <c r="CO582" s="16"/>
      <c r="CP582" s="16"/>
      <c r="CQ582" s="16"/>
      <c r="CR582" s="16"/>
      <c r="CS582" s="16"/>
      <c r="CT582" s="16"/>
      <c r="CU582" s="16"/>
      <c r="CV582" s="16"/>
      <c r="CW582" s="16"/>
      <c r="CX582" s="16"/>
      <c r="CY582" s="16"/>
      <c r="CZ582" s="16"/>
      <c r="DA582" s="16"/>
      <c r="DB582" s="16"/>
      <c r="DC582" s="16"/>
      <c r="DD582" s="16"/>
      <c r="DE582" s="16"/>
      <c r="DF582" s="16"/>
      <c r="DG582" s="16"/>
      <c r="DH582" s="16"/>
      <c r="DI582" s="16"/>
      <c r="DJ582" s="16"/>
      <c r="DK582" s="16"/>
      <c r="DL582" s="16"/>
      <c r="DM582" s="16"/>
      <c r="DN582" s="16"/>
      <c r="DO582" s="16"/>
      <c r="DP582" s="16"/>
      <c r="DQ582" s="16"/>
      <c r="DR582" s="16"/>
      <c r="DS582" s="16"/>
      <c r="DT582" s="16"/>
      <c r="DU582" s="16"/>
      <c r="DV582" s="16"/>
      <c r="DW582" s="16"/>
      <c r="DX582" s="16"/>
      <c r="DY582" s="16"/>
      <c r="DZ582" s="16"/>
      <c r="EA582" s="16"/>
      <c r="EB582" s="16"/>
      <c r="EC582" s="16"/>
      <c r="ED582" s="16"/>
      <c r="EE582" s="16"/>
      <c r="EF582" s="16"/>
      <c r="EG582" s="16"/>
      <c r="EH582" s="16"/>
      <c r="EI582" s="16"/>
      <c r="EJ582" s="16"/>
      <c r="EK582" s="16"/>
      <c r="EL582" s="16"/>
      <c r="EM582" s="16"/>
      <c r="EN582" s="16"/>
      <c r="EO582" s="16"/>
      <c r="EP582" s="16"/>
      <c r="EQ582" s="16"/>
      <c r="ER582" s="16"/>
      <c r="ES582" s="16"/>
      <c r="ET582" s="16"/>
      <c r="EU582" s="16"/>
      <c r="EV582" s="16"/>
      <c r="EW582" s="16"/>
      <c r="EX582" s="16"/>
      <c r="EY582" s="16"/>
    </row>
    <row r="583" spans="1:155" ht="24.75" customHeight="1" x14ac:dyDescent="0.25">
      <c r="A583" s="16"/>
      <c r="B583" s="16"/>
      <c r="C583" s="74"/>
      <c r="D583" s="74"/>
      <c r="E583" s="16"/>
      <c r="F583" s="16"/>
      <c r="G583" s="16"/>
      <c r="H583" s="16"/>
      <c r="I583" s="16"/>
      <c r="J583" s="157"/>
      <c r="K583" s="157"/>
      <c r="L583" s="16"/>
      <c r="M583" s="16"/>
      <c r="N583" s="16"/>
      <c r="O583" s="16"/>
      <c r="P583" s="16"/>
      <c r="Q583" s="16"/>
      <c r="R583" s="16"/>
      <c r="S583" s="157"/>
      <c r="T583" s="157"/>
      <c r="U583" s="157"/>
      <c r="V583" s="157"/>
      <c r="W583" s="16"/>
      <c r="X583" s="16"/>
      <c r="Y583" s="16"/>
      <c r="Z583" s="16"/>
      <c r="AA583" s="604"/>
      <c r="AB583" s="16"/>
      <c r="AC583" s="16"/>
      <c r="AD583" s="16"/>
      <c r="AE583" s="16"/>
      <c r="AF583" s="16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6"/>
      <c r="BP583" s="16"/>
      <c r="BQ583" s="16"/>
      <c r="BR583" s="16"/>
      <c r="BS583" s="16"/>
      <c r="BT583" s="16"/>
      <c r="BU583" s="16"/>
      <c r="BV583" s="16"/>
      <c r="BW583" s="16"/>
      <c r="BX583" s="16"/>
      <c r="BY583" s="16"/>
      <c r="BZ583" s="16"/>
      <c r="CA583" s="16"/>
      <c r="CB583" s="16"/>
      <c r="CC583" s="16"/>
      <c r="CD583" s="16"/>
      <c r="CE583" s="16"/>
      <c r="CF583" s="16"/>
      <c r="CG583" s="16"/>
      <c r="CH583" s="16"/>
      <c r="CI583" s="16"/>
      <c r="CJ583" s="16"/>
      <c r="CK583" s="16"/>
      <c r="CL583" s="16"/>
      <c r="CM583" s="16"/>
      <c r="CN583" s="16"/>
      <c r="CO583" s="16"/>
      <c r="CP583" s="16"/>
      <c r="CQ583" s="16"/>
      <c r="CR583" s="16"/>
      <c r="CS583" s="16"/>
      <c r="CT583" s="16"/>
      <c r="CU583" s="16"/>
      <c r="CV583" s="16"/>
      <c r="CW583" s="16"/>
      <c r="CX583" s="16"/>
      <c r="CY583" s="16"/>
      <c r="CZ583" s="16"/>
      <c r="DA583" s="16"/>
      <c r="DB583" s="16"/>
      <c r="DC583" s="16"/>
      <c r="DD583" s="16"/>
      <c r="DE583" s="16"/>
      <c r="DF583" s="16"/>
      <c r="DG583" s="16"/>
      <c r="DH583" s="16"/>
      <c r="DI583" s="16"/>
      <c r="DJ583" s="16"/>
      <c r="DK583" s="16"/>
      <c r="DL583" s="16"/>
      <c r="DM583" s="16"/>
      <c r="DN583" s="16"/>
      <c r="DO583" s="16"/>
      <c r="DP583" s="16"/>
      <c r="DQ583" s="16"/>
      <c r="DR583" s="16"/>
      <c r="DS583" s="16"/>
      <c r="DT583" s="16"/>
      <c r="DU583" s="16"/>
      <c r="DV583" s="16"/>
      <c r="DW583" s="16"/>
      <c r="DX583" s="16"/>
      <c r="DY583" s="16"/>
      <c r="DZ583" s="16"/>
      <c r="EA583" s="16"/>
      <c r="EB583" s="16"/>
      <c r="EC583" s="16"/>
      <c r="ED583" s="16"/>
      <c r="EE583" s="16"/>
      <c r="EF583" s="16"/>
      <c r="EG583" s="16"/>
      <c r="EH583" s="16"/>
      <c r="EI583" s="16"/>
      <c r="EJ583" s="16"/>
      <c r="EK583" s="16"/>
      <c r="EL583" s="16"/>
      <c r="EM583" s="16"/>
      <c r="EN583" s="16"/>
      <c r="EO583" s="16"/>
      <c r="EP583" s="16"/>
      <c r="EQ583" s="16"/>
      <c r="ER583" s="16"/>
      <c r="ES583" s="16"/>
      <c r="ET583" s="16"/>
      <c r="EU583" s="16"/>
      <c r="EV583" s="16"/>
      <c r="EW583" s="16"/>
      <c r="EX583" s="16"/>
      <c r="EY583" s="16"/>
    </row>
    <row r="584" spans="1:155" ht="24.75" customHeight="1" x14ac:dyDescent="0.25">
      <c r="A584" s="16"/>
      <c r="B584" s="16"/>
      <c r="C584" s="74"/>
      <c r="D584" s="74"/>
      <c r="E584" s="16"/>
      <c r="F584" s="16"/>
      <c r="G584" s="16"/>
      <c r="H584" s="16"/>
      <c r="I584" s="16"/>
      <c r="J584" s="157"/>
      <c r="K584" s="157"/>
      <c r="L584" s="16"/>
      <c r="M584" s="16"/>
      <c r="N584" s="16"/>
      <c r="O584" s="16"/>
      <c r="P584" s="16"/>
      <c r="Q584" s="16"/>
      <c r="R584" s="16"/>
      <c r="S584" s="157"/>
      <c r="T584" s="157"/>
      <c r="U584" s="157"/>
      <c r="V584" s="157"/>
      <c r="W584" s="16"/>
      <c r="X584" s="16"/>
      <c r="Y584" s="16"/>
      <c r="Z584" s="16"/>
      <c r="AA584" s="604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  <c r="BS584" s="16"/>
      <c r="BT584" s="16"/>
      <c r="BU584" s="16"/>
      <c r="BV584" s="16"/>
      <c r="BW584" s="16"/>
      <c r="BX584" s="16"/>
      <c r="BY584" s="16"/>
      <c r="BZ584" s="16"/>
      <c r="CA584" s="16"/>
      <c r="CB584" s="16"/>
      <c r="CC584" s="16"/>
      <c r="CD584" s="16"/>
      <c r="CE584" s="16"/>
      <c r="CF584" s="16"/>
      <c r="CG584" s="16"/>
      <c r="CH584" s="16"/>
      <c r="CI584" s="16"/>
      <c r="CJ584" s="16"/>
      <c r="CK584" s="16"/>
      <c r="CL584" s="16"/>
      <c r="CM584" s="16"/>
      <c r="CN584" s="16"/>
      <c r="CO584" s="16"/>
      <c r="CP584" s="16"/>
      <c r="CQ584" s="16"/>
      <c r="CR584" s="16"/>
      <c r="CS584" s="16"/>
      <c r="CT584" s="16"/>
      <c r="CU584" s="16"/>
      <c r="CV584" s="16"/>
      <c r="CW584" s="16"/>
      <c r="CX584" s="16"/>
      <c r="CY584" s="16"/>
      <c r="CZ584" s="16"/>
      <c r="DA584" s="16"/>
      <c r="DB584" s="16"/>
      <c r="DC584" s="16"/>
      <c r="DD584" s="16"/>
      <c r="DE584" s="16"/>
      <c r="DF584" s="16"/>
      <c r="DG584" s="16"/>
      <c r="DH584" s="16"/>
      <c r="DI584" s="16"/>
      <c r="DJ584" s="16"/>
      <c r="DK584" s="16"/>
      <c r="DL584" s="16"/>
      <c r="DM584" s="16"/>
      <c r="DN584" s="16"/>
      <c r="DO584" s="16"/>
      <c r="DP584" s="16"/>
      <c r="DQ584" s="16"/>
      <c r="DR584" s="16"/>
      <c r="DS584" s="16"/>
      <c r="DT584" s="16"/>
      <c r="DU584" s="16"/>
      <c r="DV584" s="16"/>
      <c r="DW584" s="16"/>
      <c r="DX584" s="16"/>
      <c r="DY584" s="16"/>
      <c r="DZ584" s="16"/>
      <c r="EA584" s="16"/>
      <c r="EB584" s="16"/>
      <c r="EC584" s="16"/>
      <c r="ED584" s="16"/>
      <c r="EE584" s="16"/>
      <c r="EF584" s="16"/>
      <c r="EG584" s="16"/>
      <c r="EH584" s="16"/>
      <c r="EI584" s="16"/>
      <c r="EJ584" s="16"/>
      <c r="EK584" s="16"/>
      <c r="EL584" s="16"/>
      <c r="EM584" s="16"/>
      <c r="EN584" s="16"/>
      <c r="EO584" s="16"/>
      <c r="EP584" s="16"/>
      <c r="EQ584" s="16"/>
      <c r="ER584" s="16"/>
      <c r="ES584" s="16"/>
      <c r="ET584" s="16"/>
      <c r="EU584" s="16"/>
      <c r="EV584" s="16"/>
      <c r="EW584" s="16"/>
      <c r="EX584" s="16"/>
      <c r="EY584" s="16"/>
    </row>
    <row r="585" spans="1:155" ht="24.75" customHeight="1" x14ac:dyDescent="0.25">
      <c r="A585" s="16"/>
      <c r="B585" s="16"/>
      <c r="C585" s="74"/>
      <c r="D585" s="74"/>
      <c r="E585" s="16"/>
      <c r="F585" s="16"/>
      <c r="G585" s="16"/>
      <c r="H585" s="16"/>
      <c r="I585" s="16"/>
      <c r="J585" s="157"/>
      <c r="K585" s="157"/>
      <c r="L585" s="16"/>
      <c r="M585" s="16"/>
      <c r="N585" s="16"/>
      <c r="O585" s="16"/>
      <c r="P585" s="16"/>
      <c r="Q585" s="16"/>
      <c r="R585" s="16"/>
      <c r="S585" s="157"/>
      <c r="T585" s="157"/>
      <c r="U585" s="157"/>
      <c r="V585" s="157"/>
      <c r="W585" s="16"/>
      <c r="X585" s="16"/>
      <c r="Y585" s="16"/>
      <c r="Z585" s="16"/>
      <c r="AA585" s="604"/>
      <c r="AB585" s="16"/>
      <c r="AC585" s="16"/>
      <c r="AD585" s="16"/>
      <c r="AE585" s="16"/>
      <c r="AF585" s="16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6"/>
      <c r="BP585" s="16"/>
      <c r="BQ585" s="16"/>
      <c r="BR585" s="16"/>
      <c r="BS585" s="16"/>
      <c r="BT585" s="16"/>
      <c r="BU585" s="16"/>
      <c r="BV585" s="16"/>
      <c r="BW585" s="16"/>
      <c r="BX585" s="16"/>
      <c r="BY585" s="16"/>
      <c r="BZ585" s="16"/>
      <c r="CA585" s="16"/>
      <c r="CB585" s="16"/>
      <c r="CC585" s="16"/>
      <c r="CD585" s="16"/>
      <c r="CE585" s="16"/>
      <c r="CF585" s="16"/>
      <c r="CG585" s="16"/>
      <c r="CH585" s="16"/>
      <c r="CI585" s="16"/>
      <c r="CJ585" s="16"/>
      <c r="CK585" s="16"/>
      <c r="CL585" s="16"/>
      <c r="CM585" s="16"/>
      <c r="CN585" s="16"/>
      <c r="CO585" s="16"/>
      <c r="CP585" s="16"/>
      <c r="CQ585" s="16"/>
      <c r="CR585" s="16"/>
      <c r="CS585" s="16"/>
      <c r="CT585" s="16"/>
      <c r="CU585" s="16"/>
      <c r="CV585" s="16"/>
      <c r="CW585" s="16"/>
      <c r="CX585" s="16"/>
      <c r="CY585" s="16"/>
      <c r="CZ585" s="16"/>
      <c r="DA585" s="16"/>
      <c r="DB585" s="16"/>
      <c r="DC585" s="16"/>
      <c r="DD585" s="16"/>
      <c r="DE585" s="16"/>
      <c r="DF585" s="16"/>
      <c r="DG585" s="16"/>
      <c r="DH585" s="16"/>
      <c r="DI585" s="16"/>
      <c r="DJ585" s="16"/>
      <c r="DK585" s="16"/>
      <c r="DL585" s="16"/>
      <c r="DM585" s="16"/>
      <c r="DN585" s="16"/>
      <c r="DO585" s="16"/>
      <c r="DP585" s="16"/>
      <c r="DQ585" s="16"/>
      <c r="DR585" s="16"/>
      <c r="DS585" s="16"/>
      <c r="DT585" s="16"/>
      <c r="DU585" s="16"/>
      <c r="DV585" s="16"/>
      <c r="DW585" s="16"/>
      <c r="DX585" s="16"/>
      <c r="DY585" s="16"/>
      <c r="DZ585" s="16"/>
      <c r="EA585" s="16"/>
      <c r="EB585" s="16"/>
      <c r="EC585" s="16"/>
      <c r="ED585" s="16"/>
      <c r="EE585" s="16"/>
      <c r="EF585" s="16"/>
      <c r="EG585" s="16"/>
      <c r="EH585" s="16"/>
      <c r="EI585" s="16"/>
      <c r="EJ585" s="16"/>
      <c r="EK585" s="16"/>
      <c r="EL585" s="16"/>
      <c r="EM585" s="16"/>
      <c r="EN585" s="16"/>
      <c r="EO585" s="16"/>
      <c r="EP585" s="16"/>
      <c r="EQ585" s="16"/>
      <c r="ER585" s="16"/>
      <c r="ES585" s="16"/>
      <c r="ET585" s="16"/>
      <c r="EU585" s="16"/>
      <c r="EV585" s="16"/>
      <c r="EW585" s="16"/>
      <c r="EX585" s="16"/>
      <c r="EY585" s="16"/>
    </row>
    <row r="586" spans="1:155" ht="24.75" customHeight="1" x14ac:dyDescent="0.25">
      <c r="A586" s="16"/>
      <c r="B586" s="16"/>
      <c r="C586" s="74"/>
      <c r="D586" s="74"/>
      <c r="E586" s="16"/>
      <c r="F586" s="16"/>
      <c r="G586" s="16"/>
      <c r="H586" s="16"/>
      <c r="I586" s="16"/>
      <c r="J586" s="157"/>
      <c r="K586" s="157"/>
      <c r="L586" s="16"/>
      <c r="M586" s="16"/>
      <c r="N586" s="16"/>
      <c r="O586" s="16"/>
      <c r="P586" s="16"/>
      <c r="Q586" s="16"/>
      <c r="R586" s="16"/>
      <c r="S586" s="157"/>
      <c r="T586" s="157"/>
      <c r="U586" s="157"/>
      <c r="V586" s="157"/>
      <c r="W586" s="16"/>
      <c r="X586" s="16"/>
      <c r="Y586" s="16"/>
      <c r="Z586" s="16"/>
      <c r="AA586" s="604"/>
      <c r="AB586" s="16"/>
      <c r="AC586" s="16"/>
      <c r="AD586" s="16"/>
      <c r="AE586" s="16"/>
      <c r="AF586" s="16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6"/>
      <c r="BP586" s="16"/>
      <c r="BQ586" s="16"/>
      <c r="BR586" s="16"/>
      <c r="BS586" s="16"/>
      <c r="BT586" s="16"/>
      <c r="BU586" s="16"/>
      <c r="BV586" s="16"/>
      <c r="BW586" s="16"/>
      <c r="BX586" s="16"/>
      <c r="BY586" s="16"/>
      <c r="BZ586" s="16"/>
      <c r="CA586" s="16"/>
      <c r="CB586" s="16"/>
      <c r="CC586" s="16"/>
      <c r="CD586" s="16"/>
      <c r="CE586" s="16"/>
      <c r="CF586" s="16"/>
      <c r="CG586" s="16"/>
      <c r="CH586" s="16"/>
      <c r="CI586" s="16"/>
      <c r="CJ586" s="16"/>
      <c r="CK586" s="16"/>
      <c r="CL586" s="16"/>
      <c r="CM586" s="16"/>
      <c r="CN586" s="16"/>
      <c r="CO586" s="16"/>
      <c r="CP586" s="16"/>
      <c r="CQ586" s="16"/>
      <c r="CR586" s="16"/>
      <c r="CS586" s="16"/>
      <c r="CT586" s="16"/>
      <c r="CU586" s="16"/>
      <c r="CV586" s="16"/>
      <c r="CW586" s="16"/>
      <c r="CX586" s="16"/>
      <c r="CY586" s="16"/>
      <c r="CZ586" s="16"/>
      <c r="DA586" s="16"/>
      <c r="DB586" s="16"/>
      <c r="DC586" s="16"/>
      <c r="DD586" s="16"/>
      <c r="DE586" s="16"/>
      <c r="DF586" s="16"/>
      <c r="DG586" s="16"/>
      <c r="DH586" s="16"/>
      <c r="DI586" s="16"/>
      <c r="DJ586" s="16"/>
      <c r="DK586" s="16"/>
      <c r="DL586" s="16"/>
      <c r="DM586" s="16"/>
      <c r="DN586" s="16"/>
      <c r="DO586" s="16"/>
      <c r="DP586" s="16"/>
      <c r="DQ586" s="16"/>
      <c r="DR586" s="16"/>
      <c r="DS586" s="16"/>
      <c r="DT586" s="16"/>
      <c r="DU586" s="16"/>
      <c r="DV586" s="16"/>
      <c r="DW586" s="16"/>
      <c r="DX586" s="16"/>
      <c r="DY586" s="16"/>
      <c r="DZ586" s="16"/>
      <c r="EA586" s="16"/>
      <c r="EB586" s="16"/>
      <c r="EC586" s="16"/>
      <c r="ED586" s="16"/>
      <c r="EE586" s="16"/>
      <c r="EF586" s="16"/>
      <c r="EG586" s="16"/>
      <c r="EH586" s="16"/>
      <c r="EI586" s="16"/>
      <c r="EJ586" s="16"/>
      <c r="EK586" s="16"/>
      <c r="EL586" s="16"/>
      <c r="EM586" s="16"/>
      <c r="EN586" s="16"/>
      <c r="EO586" s="16"/>
      <c r="EP586" s="16"/>
      <c r="EQ586" s="16"/>
      <c r="ER586" s="16"/>
      <c r="ES586" s="16"/>
      <c r="ET586" s="16"/>
      <c r="EU586" s="16"/>
      <c r="EV586" s="16"/>
      <c r="EW586" s="16"/>
      <c r="EX586" s="16"/>
      <c r="EY586" s="16"/>
    </row>
    <row r="587" spans="1:155" ht="24.75" customHeight="1" x14ac:dyDescent="0.25">
      <c r="A587" s="16"/>
      <c r="B587" s="16"/>
      <c r="C587" s="74"/>
      <c r="D587" s="74"/>
      <c r="E587" s="16"/>
      <c r="F587" s="16"/>
      <c r="G587" s="16"/>
      <c r="H587" s="16"/>
      <c r="I587" s="16"/>
      <c r="J587" s="157"/>
      <c r="K587" s="157"/>
      <c r="L587" s="16"/>
      <c r="M587" s="16"/>
      <c r="N587" s="16"/>
      <c r="O587" s="16"/>
      <c r="P587" s="16"/>
      <c r="Q587" s="16"/>
      <c r="R587" s="16"/>
      <c r="S587" s="157"/>
      <c r="T587" s="157"/>
      <c r="U587" s="157"/>
      <c r="V587" s="157"/>
      <c r="W587" s="16"/>
      <c r="X587" s="16"/>
      <c r="Y587" s="16"/>
      <c r="Z587" s="16"/>
      <c r="AA587" s="604"/>
      <c r="AB587" s="16"/>
      <c r="AC587" s="16"/>
      <c r="AD587" s="16"/>
      <c r="AE587" s="16"/>
      <c r="AF587" s="16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6"/>
      <c r="BP587" s="16"/>
      <c r="BQ587" s="16"/>
      <c r="BR587" s="16"/>
      <c r="BS587" s="16"/>
      <c r="BT587" s="16"/>
      <c r="BU587" s="16"/>
      <c r="BV587" s="16"/>
      <c r="BW587" s="16"/>
      <c r="BX587" s="16"/>
      <c r="BY587" s="16"/>
      <c r="BZ587" s="16"/>
      <c r="CA587" s="16"/>
      <c r="CB587" s="16"/>
      <c r="CC587" s="16"/>
      <c r="CD587" s="16"/>
      <c r="CE587" s="16"/>
      <c r="CF587" s="16"/>
      <c r="CG587" s="16"/>
      <c r="CH587" s="16"/>
      <c r="CI587" s="16"/>
      <c r="CJ587" s="16"/>
      <c r="CK587" s="16"/>
      <c r="CL587" s="16"/>
      <c r="CM587" s="16"/>
      <c r="CN587" s="16"/>
      <c r="CO587" s="16"/>
      <c r="CP587" s="16"/>
      <c r="CQ587" s="16"/>
      <c r="CR587" s="16"/>
      <c r="CS587" s="16"/>
      <c r="CT587" s="16"/>
      <c r="CU587" s="16"/>
      <c r="CV587" s="16"/>
      <c r="CW587" s="16"/>
      <c r="CX587" s="16"/>
      <c r="CY587" s="16"/>
      <c r="CZ587" s="16"/>
      <c r="DA587" s="16"/>
      <c r="DB587" s="16"/>
      <c r="DC587" s="16"/>
      <c r="DD587" s="16"/>
      <c r="DE587" s="16"/>
      <c r="DF587" s="16"/>
      <c r="DG587" s="16"/>
      <c r="DH587" s="16"/>
      <c r="DI587" s="16"/>
      <c r="DJ587" s="16"/>
      <c r="DK587" s="16"/>
      <c r="DL587" s="16"/>
      <c r="DM587" s="16"/>
      <c r="DN587" s="16"/>
      <c r="DO587" s="16"/>
      <c r="DP587" s="16"/>
      <c r="DQ587" s="16"/>
      <c r="DR587" s="16"/>
      <c r="DS587" s="16"/>
      <c r="DT587" s="16"/>
      <c r="DU587" s="16"/>
      <c r="DV587" s="16"/>
      <c r="DW587" s="16"/>
      <c r="DX587" s="16"/>
      <c r="DY587" s="16"/>
      <c r="DZ587" s="16"/>
      <c r="EA587" s="16"/>
      <c r="EB587" s="16"/>
      <c r="EC587" s="16"/>
      <c r="ED587" s="16"/>
      <c r="EE587" s="16"/>
      <c r="EF587" s="16"/>
      <c r="EG587" s="16"/>
      <c r="EH587" s="16"/>
      <c r="EI587" s="16"/>
      <c r="EJ587" s="16"/>
      <c r="EK587" s="16"/>
      <c r="EL587" s="16"/>
      <c r="EM587" s="16"/>
      <c r="EN587" s="16"/>
      <c r="EO587" s="16"/>
      <c r="EP587" s="16"/>
      <c r="EQ587" s="16"/>
      <c r="ER587" s="16"/>
      <c r="ES587" s="16"/>
      <c r="ET587" s="16"/>
      <c r="EU587" s="16"/>
      <c r="EV587" s="16"/>
      <c r="EW587" s="16"/>
      <c r="EX587" s="16"/>
      <c r="EY587" s="16"/>
    </row>
    <row r="588" spans="1:155" ht="24.75" customHeight="1" x14ac:dyDescent="0.25">
      <c r="A588" s="16"/>
      <c r="B588" s="16"/>
      <c r="C588" s="74"/>
      <c r="D588" s="74"/>
      <c r="E588" s="16"/>
      <c r="F588" s="16"/>
      <c r="G588" s="16"/>
      <c r="H588" s="16"/>
      <c r="I588" s="16"/>
      <c r="J588" s="157"/>
      <c r="K588" s="157"/>
      <c r="L588" s="16"/>
      <c r="M588" s="16"/>
      <c r="N588" s="16"/>
      <c r="O588" s="16"/>
      <c r="P588" s="16"/>
      <c r="Q588" s="16"/>
      <c r="R588" s="16"/>
      <c r="S588" s="157"/>
      <c r="T588" s="157"/>
      <c r="U588" s="157"/>
      <c r="V588" s="157"/>
      <c r="W588" s="16"/>
      <c r="X588" s="16"/>
      <c r="Y588" s="16"/>
      <c r="Z588" s="16"/>
      <c r="AA588" s="604"/>
    </row>
    <row r="589" spans="1:155" ht="24.75" customHeight="1" x14ac:dyDescent="0.25">
      <c r="A589" s="16"/>
      <c r="B589" s="16"/>
      <c r="C589" s="74"/>
      <c r="D589" s="74"/>
      <c r="E589" s="16"/>
      <c r="F589" s="16"/>
      <c r="G589" s="16"/>
      <c r="H589" s="16"/>
      <c r="I589" s="16"/>
      <c r="J589" s="157"/>
      <c r="K589" s="157"/>
      <c r="L589" s="16"/>
      <c r="M589" s="16"/>
      <c r="N589" s="16"/>
      <c r="O589" s="16"/>
      <c r="P589" s="16"/>
      <c r="Q589" s="16"/>
      <c r="R589" s="16"/>
      <c r="S589" s="157"/>
      <c r="T589" s="157"/>
      <c r="U589" s="157"/>
      <c r="V589" s="157"/>
      <c r="W589" s="16"/>
      <c r="X589" s="16"/>
      <c r="Y589" s="16"/>
      <c r="Z589" s="16"/>
      <c r="AA589" s="604"/>
    </row>
    <row r="590" spans="1:155" ht="24.75" customHeight="1" x14ac:dyDescent="0.25">
      <c r="A590" s="16"/>
      <c r="B590" s="16"/>
      <c r="C590" s="74"/>
      <c r="D590" s="74"/>
      <c r="E590" s="16"/>
      <c r="F590" s="16"/>
      <c r="G590" s="16"/>
      <c r="H590" s="16"/>
      <c r="I590" s="16"/>
      <c r="J590" s="157"/>
      <c r="K590" s="157"/>
      <c r="L590" s="16"/>
      <c r="M590" s="16"/>
      <c r="N590" s="16"/>
      <c r="O590" s="16"/>
      <c r="P590" s="16"/>
      <c r="Q590" s="16"/>
      <c r="R590" s="16"/>
      <c r="S590" s="157"/>
      <c r="T590" s="157"/>
      <c r="U590" s="157"/>
      <c r="V590" s="157"/>
      <c r="W590" s="16"/>
      <c r="X590" s="16"/>
      <c r="Y590" s="16"/>
      <c r="Z590" s="16"/>
      <c r="AA590" s="604"/>
    </row>
    <row r="591" spans="1:155" ht="24.75" customHeight="1" x14ac:dyDescent="0.25">
      <c r="A591" s="16"/>
      <c r="B591" s="16"/>
      <c r="C591" s="74"/>
      <c r="D591" s="74"/>
      <c r="E591" s="16"/>
      <c r="F591" s="16"/>
      <c r="G591" s="16"/>
      <c r="I591" s="16"/>
      <c r="J591" s="157"/>
      <c r="K591" s="157"/>
      <c r="L591" s="16"/>
      <c r="M591" s="16"/>
      <c r="N591" s="16"/>
      <c r="O591" s="16"/>
      <c r="Q591" s="16"/>
      <c r="R591" s="16"/>
      <c r="S591" s="157"/>
      <c r="T591" s="157"/>
      <c r="U591" s="157"/>
      <c r="V591" s="157"/>
      <c r="W591" s="16"/>
      <c r="X591" s="16"/>
      <c r="Y591" s="16"/>
      <c r="Z591" s="16"/>
      <c r="AA591" s="604"/>
    </row>
    <row r="592" spans="1:155" ht="24.75" customHeight="1" x14ac:dyDescent="0.25">
      <c r="A592" s="16"/>
      <c r="B592" s="16"/>
      <c r="C592" s="74"/>
      <c r="D592" s="74"/>
      <c r="E592" s="16"/>
      <c r="F592" s="16"/>
      <c r="I592" s="16"/>
      <c r="J592" s="157"/>
      <c r="K592" s="157"/>
      <c r="L592" s="16"/>
      <c r="M592" s="16"/>
      <c r="N592" s="16"/>
      <c r="O592" s="16"/>
      <c r="Q592" s="16"/>
      <c r="R592" s="16"/>
      <c r="S592" s="157"/>
      <c r="T592" s="157"/>
      <c r="U592" s="157"/>
      <c r="V592" s="157"/>
      <c r="W592" s="16"/>
      <c r="X592" s="16"/>
      <c r="Y592" s="16"/>
      <c r="Z592" s="16"/>
      <c r="AA592" s="604"/>
    </row>
  </sheetData>
  <sheetProtection algorithmName="SHA-512" hashValue="264DpA9YcffAg6Sy99N0KGq4+G85/iO+9T+GTiEca9Kfg48ombcpGc8qff2Kahut/wlN2GYpn+HRLZ/nsxcBEw==" saltValue="eGLVcSW4rIojP3pf24pVGw==" spinCount="100000" sheet="1"/>
  <mergeCells count="59">
    <mergeCell ref="W298:X298"/>
    <mergeCell ref="W300:X300"/>
    <mergeCell ref="J493:L497"/>
    <mergeCell ref="W217:X217"/>
    <mergeCell ref="P225:Z225"/>
    <mergeCell ref="W235:X235"/>
    <mergeCell ref="W297:X297"/>
    <mergeCell ref="W179:X179"/>
    <mergeCell ref="W180:X180"/>
    <mergeCell ref="W213:X213"/>
    <mergeCell ref="K214:K215"/>
    <mergeCell ref="W214:X214"/>
    <mergeCell ref="W215:X215"/>
    <mergeCell ref="B166:I166"/>
    <mergeCell ref="P166:X166"/>
    <mergeCell ref="E176:E178"/>
    <mergeCell ref="K177:K178"/>
    <mergeCell ref="W177:X177"/>
    <mergeCell ref="W178:X178"/>
    <mergeCell ref="K143:K144"/>
    <mergeCell ref="W143:X143"/>
    <mergeCell ref="W144:X144"/>
    <mergeCell ref="W145:X145"/>
    <mergeCell ref="B163:I163"/>
    <mergeCell ref="S109:Y109"/>
    <mergeCell ref="W114:X114"/>
    <mergeCell ref="B132:I132"/>
    <mergeCell ref="P132:X132"/>
    <mergeCell ref="W142:X142"/>
    <mergeCell ref="B1:D1"/>
    <mergeCell ref="K38:K39"/>
    <mergeCell ref="W38:X38"/>
    <mergeCell ref="W39:X39"/>
    <mergeCell ref="A3:B3"/>
    <mergeCell ref="W4:X4"/>
    <mergeCell ref="K5:K6"/>
    <mergeCell ref="W5:X5"/>
    <mergeCell ref="W6:X6"/>
    <mergeCell ref="W7:X7"/>
    <mergeCell ref="W8:X8"/>
    <mergeCell ref="A36:B36"/>
    <mergeCell ref="W37:X37"/>
    <mergeCell ref="C29:D29"/>
    <mergeCell ref="W216:X216"/>
    <mergeCell ref="W40:X40"/>
    <mergeCell ref="W41:X41"/>
    <mergeCell ref="B62:I62"/>
    <mergeCell ref="P62:Z62"/>
    <mergeCell ref="W113:X113"/>
    <mergeCell ref="W72:X72"/>
    <mergeCell ref="K73:K74"/>
    <mergeCell ref="W73:X73"/>
    <mergeCell ref="W74:X74"/>
    <mergeCell ref="W75:X75"/>
    <mergeCell ref="W76:X76"/>
    <mergeCell ref="B99:I99"/>
    <mergeCell ref="W111:X111"/>
    <mergeCell ref="W112:X112"/>
    <mergeCell ref="P109:Q109"/>
  </mergeCells>
  <printOptions horizontalCentered="1"/>
  <pageMargins left="0.23" right="0.1" top="0.71" bottom="0" header="0.32" footer="0.16"/>
  <pageSetup paperSize="9" scale="8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sal. sheet</vt:lpstr>
      <vt:lpstr>'sal.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2018-01-18T10:11:46Z</dcterms:modified>
</cp:coreProperties>
</file>